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Y:\istatistik\DİSKET KOPYALAMA\3-AYLIK RAPORLAR\14. Kadın Girişimcilere Verilen Krediler\06-23\"/>
    </mc:Choice>
  </mc:AlternateContent>
  <bookViews>
    <workbookView xWindow="-15" yWindow="-15" windowWidth="4800" windowHeight="9540" tabRatio="858"/>
  </bookViews>
  <sheets>
    <sheet name="kapak" sheetId="12" r:id="rId1"/>
    <sheet name="özet" sheetId="20" r:id="rId2"/>
    <sheet name="k.girişimci kre.-vade dağ. " sheetId="19" r:id="rId3"/>
    <sheet name="faaliyet kolları dağ." sheetId="17" r:id="rId4"/>
    <sheet name="bölgesel dağ." sheetId="18" r:id="rId5"/>
    <sheet name="banka listesi" sheetId="7" r:id="rId6"/>
    <sheet name="açıklamalar" sheetId="14" r:id="rId7"/>
    <sheet name="grafik-tablo" sheetId="9" state="hidden" r:id="rId8"/>
    <sheet name="bakiye" sheetId="10" state="hidden" r:id="rId9"/>
  </sheets>
  <externalReferences>
    <externalReference r:id="rId10"/>
    <externalReference r:id="rId11"/>
    <externalReference r:id="rId12"/>
  </externalReferences>
  <definedNames>
    <definedName name="_exc0302" localSheetId="6">#REF!</definedName>
    <definedName name="_exc0302" localSheetId="4">#REF!</definedName>
    <definedName name="_exc0302" localSheetId="3">#REF!</definedName>
    <definedName name="_exc0302" localSheetId="2">#REF!</definedName>
    <definedName name="_exc0302" localSheetId="1">#REF!</definedName>
    <definedName name="_exc0302">#REF!</definedName>
    <definedName name="_exc0602" localSheetId="6">#REF!</definedName>
    <definedName name="_exc0602" localSheetId="4">#REF!</definedName>
    <definedName name="_exc0602" localSheetId="3">#REF!</definedName>
    <definedName name="_exc0602" localSheetId="2">#REF!</definedName>
    <definedName name="_exc0602" localSheetId="1">#REF!</definedName>
    <definedName name="_exc0602">#REF!</definedName>
    <definedName name="_exc0902" localSheetId="6">#REF!</definedName>
    <definedName name="_exc0902" localSheetId="4">#REF!</definedName>
    <definedName name="_exc0902" localSheetId="3">#REF!</definedName>
    <definedName name="_exc0902" localSheetId="2">#REF!</definedName>
    <definedName name="_exc0902" localSheetId="1">#REF!</definedName>
    <definedName name="_exc0902">#REF!</definedName>
    <definedName name="_exc97" localSheetId="4">#REF!</definedName>
    <definedName name="_exc97" localSheetId="3">#REF!</definedName>
    <definedName name="_exc97" localSheetId="2">#REF!</definedName>
    <definedName name="_exc97" localSheetId="1">#REF!</definedName>
    <definedName name="_exc97">#REF!</definedName>
    <definedName name="_Hlk144882558" localSheetId="7">'grafik-tablo'!$J$26</definedName>
    <definedName name="_Sort" localSheetId="4" hidden="1">#REF!</definedName>
    <definedName name="_Sort" localSheetId="3" hidden="1">#REF!</definedName>
    <definedName name="_Sort" localSheetId="2" hidden="1">#REF!</definedName>
    <definedName name="_Sort" localSheetId="1" hidden="1">#REF!</definedName>
    <definedName name="_Sort" hidden="1">#REF!</definedName>
    <definedName name="_xeu0302" localSheetId="4">#REF!</definedName>
    <definedName name="_xeu0302" localSheetId="3">#REF!</definedName>
    <definedName name="_xeu0302" localSheetId="2">#REF!</definedName>
    <definedName name="_xeu0302" localSheetId="1">#REF!</definedName>
    <definedName name="_xeu0302">#REF!</definedName>
    <definedName name="_xeu0602" localSheetId="4">#REF!</definedName>
    <definedName name="_xeu0602" localSheetId="3">#REF!</definedName>
    <definedName name="_xeu0602" localSheetId="2">#REF!</definedName>
    <definedName name="_xeu0602" localSheetId="1">#REF!</definedName>
    <definedName name="_xeu0602">#REF!</definedName>
    <definedName name="_xeu0902" localSheetId="4">#REF!</definedName>
    <definedName name="_xeu0902" localSheetId="3">#REF!</definedName>
    <definedName name="_xeu0902" localSheetId="2">#REF!</definedName>
    <definedName name="_xeu0902" localSheetId="1">#REF!</definedName>
    <definedName name="_xeu0902">#REF!</definedName>
    <definedName name="bankaadı" localSheetId="4">#REF!</definedName>
    <definedName name="bankaadı" localSheetId="3">#REF!</definedName>
    <definedName name="bankaadı" localSheetId="2">#REF!</definedName>
    <definedName name="bankaadı" localSheetId="1">#REF!</definedName>
    <definedName name="bankaadı">#REF!</definedName>
    <definedName name="bankakodu" localSheetId="4">#REF!</definedName>
    <definedName name="bankakodu" localSheetId="3">#REF!</definedName>
    <definedName name="bankakodu" localSheetId="2">#REF!</definedName>
    <definedName name="bankakodu" localSheetId="1">#REF!</definedName>
    <definedName name="bankakodu">#REF!</definedName>
    <definedName name="Banks">'[1]ing-adres'!$A$2:$IV$4</definedName>
    <definedName name="DH">[2]data!$D$11</definedName>
    <definedName name="FT">[2]data!$D$10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pak" localSheetId="4">#REF!</definedName>
    <definedName name="kapak" localSheetId="3">#REF!</definedName>
    <definedName name="kapak" localSheetId="2">#REF!</definedName>
    <definedName name="kapak" localSheetId="1">#REF!</definedName>
    <definedName name="kapak">#REF!</definedName>
    <definedName name="_xlnm.Print_Area" localSheetId="6">açıklamalar!$A$1:$C$112</definedName>
    <definedName name="_xlnm.Print_Area" localSheetId="5">'banka listesi'!$A$1:$B$23</definedName>
    <definedName name="_xlnm.Print_Area" localSheetId="4">'bölgesel dağ.'!$A$1:$X$35</definedName>
    <definedName name="_xlnm.Print_Area" localSheetId="3">'faaliyet kolları dağ.'!$A$1:$Z$36</definedName>
    <definedName name="_xlnm.Print_Area" localSheetId="7">'grafik-tablo'!#REF!</definedName>
    <definedName name="_xlnm.Print_Area" localSheetId="2">'k.girişimci kre.-vade dağ. '!$A$1:$J$52</definedName>
    <definedName name="_xlnm.Print_Area" localSheetId="0">kapak!$A$1:$A$81</definedName>
    <definedName name="_xlnm.Print_Area" localSheetId="1">özet!$A$1:$M$39</definedName>
    <definedName name="_xlnm.Print_Titles" localSheetId="4">'bölgesel dağ.'!$1:$2</definedName>
    <definedName name="_xlnm.Print_Titles" localSheetId="3">'faaliyet kolları dağ.'!$1:$2</definedName>
    <definedName name="_xlnm.Print_Titles" localSheetId="2">'k.girişimci kre.-vade dağ. '!$1:$2</definedName>
    <definedName name="_xlnm.Print_Titles" localSheetId="1">özet!$1:$2</definedName>
    <definedName name="printTitles" localSheetId="6">#REF!</definedName>
    <definedName name="printTitles" localSheetId="4">#REF!</definedName>
    <definedName name="printTitles" localSheetId="3">#REF!</definedName>
    <definedName name="printTitles" localSheetId="2">#REF!</definedName>
    <definedName name="printTitles" localSheetId="1">#REF!</definedName>
    <definedName name="printTitles">#REF!</definedName>
    <definedName name="PT">[2]data!$D$9</definedName>
    <definedName name="sort1" hidden="1">[3]AKTIF!$C$8:$I$8</definedName>
    <definedName name="tarih" localSheetId="4">#REF!</definedName>
    <definedName name="tarih" localSheetId="3">#REF!</definedName>
    <definedName name="tarih" localSheetId="2">#REF!</definedName>
    <definedName name="tarih" localSheetId="1">#REF!</definedName>
    <definedName name="tarih">#REF!</definedName>
    <definedName name="Toplam">[2]data!$D$13</definedName>
    <definedName name="YS">[2]data!$D$12</definedName>
  </definedNames>
  <calcPr calcId="162913"/>
</workbook>
</file>

<file path=xl/calcChain.xml><?xml version="1.0" encoding="utf-8"?>
<calcChain xmlns="http://schemas.openxmlformats.org/spreadsheetml/2006/main">
  <c r="A51" i="10" l="1"/>
  <c r="A52" i="10"/>
  <c r="A53" i="10"/>
  <c r="A54" i="10"/>
  <c r="A50" i="10"/>
  <c r="J73" i="10"/>
  <c r="I73" i="10"/>
  <c r="H73" i="10"/>
  <c r="E73" i="10"/>
  <c r="D73" i="10"/>
  <c r="C73" i="10"/>
  <c r="E5" i="10"/>
  <c r="C5" i="10"/>
  <c r="B5" i="9"/>
  <c r="C5" i="9"/>
  <c r="K72" i="10"/>
  <c r="A71" i="10"/>
  <c r="A39" i="10"/>
  <c r="J70" i="10"/>
  <c r="I70" i="10"/>
  <c r="H70" i="10"/>
  <c r="G70" i="10"/>
  <c r="F70" i="10"/>
  <c r="E70" i="10"/>
  <c r="C70" i="10"/>
  <c r="C4" i="10"/>
  <c r="B4" i="10"/>
  <c r="B52" i="10"/>
  <c r="B4" i="9"/>
  <c r="K69" i="10"/>
  <c r="A69" i="10"/>
  <c r="A37" i="10"/>
  <c r="K68" i="10"/>
  <c r="A68" i="10"/>
  <c r="A36" i="10"/>
  <c r="J67" i="10"/>
  <c r="I67" i="10"/>
  <c r="H67" i="10"/>
  <c r="G67" i="10"/>
  <c r="F67" i="10"/>
  <c r="E67" i="10"/>
  <c r="D67" i="10"/>
  <c r="E3" i="10"/>
  <c r="C3" i="10"/>
  <c r="B3" i="10"/>
  <c r="C51" i="10"/>
  <c r="B3" i="9"/>
  <c r="K66" i="10"/>
  <c r="A66" i="10"/>
  <c r="A34" i="10"/>
  <c r="K65" i="10"/>
  <c r="A65" i="10"/>
  <c r="A33" i="10"/>
  <c r="J64" i="10"/>
  <c r="I64" i="10"/>
  <c r="H64" i="10"/>
  <c r="G64" i="10"/>
  <c r="F64" i="10"/>
  <c r="E64" i="10"/>
  <c r="D64" i="10"/>
  <c r="C64" i="10"/>
  <c r="C2" i="10"/>
  <c r="B2" i="10"/>
  <c r="B2" i="9"/>
  <c r="A31" i="10"/>
  <c r="K62" i="10"/>
  <c r="A62" i="10"/>
  <c r="A30" i="10"/>
  <c r="D5" i="10"/>
  <c r="K71" i="10"/>
  <c r="E4" i="10"/>
  <c r="D4" i="10"/>
  <c r="C52" i="10"/>
  <c r="J75" i="10"/>
  <c r="I75" i="10"/>
  <c r="H75" i="10"/>
  <c r="G75" i="10"/>
  <c r="F75" i="10"/>
  <c r="E75" i="10"/>
  <c r="D75" i="10"/>
  <c r="J74" i="10"/>
  <c r="I74" i="10"/>
  <c r="H74" i="10"/>
  <c r="G74" i="10"/>
  <c r="F74" i="10"/>
  <c r="E74" i="10"/>
  <c r="D74" i="10"/>
  <c r="J72" i="10"/>
  <c r="I72" i="10"/>
  <c r="H72" i="10"/>
  <c r="G72" i="10"/>
  <c r="F72" i="10"/>
  <c r="E72" i="10"/>
  <c r="D72" i="10"/>
  <c r="J71" i="10"/>
  <c r="I71" i="10"/>
  <c r="H71" i="10"/>
  <c r="G71" i="10"/>
  <c r="F71" i="10"/>
  <c r="E71" i="10"/>
  <c r="D71" i="10"/>
  <c r="J69" i="10"/>
  <c r="I69" i="10"/>
  <c r="H69" i="10"/>
  <c r="G69" i="10"/>
  <c r="F69" i="10"/>
  <c r="E69" i="10"/>
  <c r="D69" i="10"/>
  <c r="J68" i="10"/>
  <c r="I68" i="10"/>
  <c r="H68" i="10"/>
  <c r="G68" i="10"/>
  <c r="F68" i="10"/>
  <c r="E68" i="10"/>
  <c r="D68" i="10"/>
  <c r="J66" i="10"/>
  <c r="I66" i="10"/>
  <c r="H66" i="10"/>
  <c r="G66" i="10"/>
  <c r="F66" i="10"/>
  <c r="E66" i="10"/>
  <c r="D66" i="10"/>
  <c r="J65" i="10"/>
  <c r="I65" i="10"/>
  <c r="H65" i="10"/>
  <c r="G65" i="10"/>
  <c r="F65" i="10"/>
  <c r="E65" i="10"/>
  <c r="D65" i="10"/>
  <c r="J63" i="10"/>
  <c r="I63" i="10"/>
  <c r="H63" i="10"/>
  <c r="G63" i="10"/>
  <c r="F63" i="10"/>
  <c r="E63" i="10"/>
  <c r="D63" i="10"/>
  <c r="J62" i="10"/>
  <c r="I62" i="10"/>
  <c r="H62" i="10"/>
  <c r="G62" i="10"/>
  <c r="F62" i="10"/>
  <c r="E62" i="10"/>
  <c r="D62" i="10"/>
  <c r="C75" i="10"/>
  <c r="C74" i="10"/>
  <c r="C72" i="10"/>
  <c r="C71" i="10"/>
  <c r="C69" i="10"/>
  <c r="C68" i="10"/>
  <c r="C66" i="10"/>
  <c r="C65" i="10"/>
  <c r="C63" i="10"/>
  <c r="C62" i="10"/>
  <c r="B76" i="10"/>
  <c r="B75" i="10"/>
  <c r="B74" i="10"/>
  <c r="B73" i="10"/>
  <c r="B72" i="10"/>
  <c r="B71" i="10"/>
  <c r="B70" i="10"/>
  <c r="B69" i="10"/>
  <c r="B68" i="10"/>
  <c r="B67" i="10"/>
  <c r="B66" i="10"/>
  <c r="B65" i="10"/>
  <c r="B64" i="10"/>
  <c r="B63" i="10"/>
  <c r="B62" i="10"/>
  <c r="C59" i="10"/>
  <c r="A57" i="10"/>
  <c r="M22" i="9"/>
  <c r="M23" i="9"/>
  <c r="N23" i="9"/>
  <c r="M24" i="9"/>
  <c r="N24" i="9"/>
  <c r="L12" i="9"/>
  <c r="L13" i="9"/>
  <c r="L14" i="9"/>
  <c r="L49" i="9"/>
  <c r="F43" i="10"/>
  <c r="E43" i="10"/>
  <c r="D43" i="10"/>
  <c r="C43" i="10"/>
  <c r="G43" i="10" s="1"/>
  <c r="F42" i="10"/>
  <c r="E42" i="10"/>
  <c r="D42" i="10"/>
  <c r="C42" i="10"/>
  <c r="G42" i="10" s="1"/>
  <c r="J76" i="10"/>
  <c r="I76" i="10"/>
  <c r="H76" i="10"/>
  <c r="G76" i="10"/>
  <c r="F76" i="10"/>
  <c r="D76" i="10"/>
  <c r="C76" i="10"/>
  <c r="L43" i="9"/>
  <c r="L42" i="9"/>
  <c r="E6" i="10"/>
  <c r="C6" i="10"/>
  <c r="B6" i="10"/>
  <c r="L38" i="9"/>
  <c r="L37" i="9"/>
  <c r="K27" i="9"/>
  <c r="K26" i="9"/>
  <c r="K7" i="9"/>
  <c r="K75" i="10"/>
  <c r="K74" i="10"/>
  <c r="A74" i="10"/>
  <c r="A42" i="10"/>
  <c r="F40" i="10"/>
  <c r="E40" i="10"/>
  <c r="D40" i="10"/>
  <c r="C40" i="10"/>
  <c r="G40" i="10" s="1"/>
  <c r="F39" i="10"/>
  <c r="E39" i="10"/>
  <c r="D39" i="10"/>
  <c r="C39" i="10"/>
  <c r="G39" i="10" s="1"/>
  <c r="F73" i="10"/>
  <c r="F37" i="10"/>
  <c r="E37" i="10"/>
  <c r="D37" i="10"/>
  <c r="C37" i="10"/>
  <c r="G37" i="10" s="1"/>
  <c r="F36" i="10"/>
  <c r="E36" i="10"/>
  <c r="D36" i="10"/>
  <c r="C36" i="10"/>
  <c r="G36" i="10" s="1"/>
  <c r="F34" i="10"/>
  <c r="E34" i="10"/>
  <c r="D34" i="10"/>
  <c r="C34" i="10"/>
  <c r="G34" i="10" s="1"/>
  <c r="F33" i="10"/>
  <c r="E33" i="10"/>
  <c r="D33" i="10"/>
  <c r="C33" i="10"/>
  <c r="G33" i="10" s="1"/>
  <c r="D3" i="10"/>
  <c r="B51" i="10"/>
  <c r="F31" i="10"/>
  <c r="E31" i="10"/>
  <c r="D31" i="10"/>
  <c r="C31" i="10"/>
  <c r="G31" i="10" s="1"/>
  <c r="F30" i="10"/>
  <c r="E30" i="10"/>
  <c r="D30" i="10"/>
  <c r="C30" i="10"/>
  <c r="E2" i="10"/>
  <c r="C50" i="10"/>
  <c r="K63" i="10"/>
  <c r="M49" i="9"/>
  <c r="K49" i="9"/>
  <c r="K13" i="9"/>
  <c r="K23" i="9" s="1"/>
  <c r="L23" i="9" s="1"/>
  <c r="M14" i="9"/>
  <c r="M13" i="9"/>
  <c r="B50" i="10"/>
  <c r="D6" i="10"/>
  <c r="B54" i="10"/>
  <c r="B53" i="10"/>
  <c r="C53" i="10"/>
  <c r="M28" i="9"/>
  <c r="C54" i="10"/>
  <c r="L39" i="9"/>
  <c r="A72" i="10"/>
  <c r="D2" i="10"/>
  <c r="N28" i="9"/>
  <c r="K28" i="9"/>
  <c r="K39" i="9"/>
  <c r="N32" i="9"/>
  <c r="A40" i="10"/>
  <c r="K73" i="10"/>
  <c r="G73" i="10"/>
  <c r="E76" i="10"/>
  <c r="K67" i="10"/>
  <c r="C67" i="10"/>
  <c r="D70" i="10"/>
  <c r="K70" i="10"/>
  <c r="L44" i="9"/>
  <c r="M32" i="9"/>
  <c r="K44" i="9"/>
  <c r="K32" i="9"/>
  <c r="K64" i="10"/>
  <c r="A63" i="10"/>
  <c r="K76" i="10"/>
  <c r="K77" i="10" s="1"/>
  <c r="A75" i="10"/>
  <c r="A43" i="10"/>
  <c r="K51" i="9" l="1"/>
  <c r="C3" i="9"/>
  <c r="E52" i="10"/>
  <c r="C2" i="9"/>
  <c r="E51" i="10"/>
  <c r="L52" i="9"/>
  <c r="M52" i="9"/>
  <c r="C4" i="9"/>
  <c r="D52" i="10"/>
  <c r="D50" i="10"/>
  <c r="E50" i="10"/>
  <c r="L15" i="9"/>
  <c r="M31" i="9"/>
  <c r="K52" i="9"/>
  <c r="F35" i="10"/>
  <c r="E54" i="10"/>
  <c r="K16" i="9"/>
  <c r="N31" i="9"/>
  <c r="M50" i="9"/>
  <c r="D54" i="10"/>
  <c r="M51" i="9"/>
  <c r="K30" i="9"/>
  <c r="K45" i="9"/>
  <c r="K42" i="9"/>
  <c r="M42" i="9" s="1"/>
  <c r="M30" i="9"/>
  <c r="F32" i="10"/>
  <c r="H77" i="10"/>
  <c r="N26" i="9"/>
  <c r="L16" i="9"/>
  <c r="L45" i="9"/>
  <c r="K50" i="9"/>
  <c r="D32" i="10"/>
  <c r="D77" i="10"/>
  <c r="D44" i="10"/>
  <c r="M39" i="9"/>
  <c r="F77" i="10"/>
  <c r="J77" i="10"/>
  <c r="M44" i="9"/>
  <c r="K38" i="9"/>
  <c r="M38" i="9" s="1"/>
  <c r="D53" i="10"/>
  <c r="C32" i="10"/>
  <c r="G32" i="10" s="1"/>
  <c r="K40" i="9"/>
  <c r="N27" i="9"/>
  <c r="C35" i="10"/>
  <c r="G35" i="10" s="1"/>
  <c r="L6" i="9"/>
  <c r="M27" i="9"/>
  <c r="D51" i="10"/>
  <c r="C41" i="10"/>
  <c r="G41" i="10" s="1"/>
  <c r="C38" i="10"/>
  <c r="G38" i="10" s="1"/>
  <c r="C44" i="10"/>
  <c r="G77" i="10"/>
  <c r="E38" i="10"/>
  <c r="D41" i="10"/>
  <c r="F41" i="10"/>
  <c r="G30" i="10"/>
  <c r="D35" i="10"/>
  <c r="F38" i="10"/>
  <c r="E41" i="10"/>
  <c r="E44" i="10"/>
  <c r="E77" i="10"/>
  <c r="C77" i="10"/>
  <c r="I77" i="10"/>
  <c r="M26" i="9"/>
  <c r="L7" i="9"/>
  <c r="K15" i="9"/>
  <c r="M15" i="9"/>
  <c r="E32" i="10"/>
  <c r="E35" i="10"/>
  <c r="C6" i="9"/>
  <c r="M7" i="9"/>
  <c r="K31" i="9"/>
  <c r="K43" i="9"/>
  <c r="M43" i="9" s="1"/>
  <c r="F44" i="10"/>
  <c r="D38" i="10"/>
  <c r="B6" i="9"/>
  <c r="M6" i="9"/>
  <c r="K6" i="9"/>
  <c r="K37" i="9"/>
  <c r="M37" i="9" s="1"/>
  <c r="L50" i="9"/>
  <c r="L51" i="9"/>
  <c r="E53" i="10"/>
  <c r="M16" i="9"/>
  <c r="N30" i="9"/>
  <c r="B5" i="10"/>
  <c r="F52" i="10" l="1"/>
  <c r="F51" i="10"/>
  <c r="F54" i="10"/>
  <c r="F50" i="10"/>
  <c r="L32" i="9"/>
  <c r="M45" i="9"/>
  <c r="L31" i="9"/>
  <c r="L30" i="9"/>
  <c r="L27" i="9"/>
  <c r="L26" i="9"/>
  <c r="L28" i="9"/>
  <c r="F53" i="10"/>
  <c r="G44" i="10"/>
  <c r="C45" i="10" s="1"/>
  <c r="L40" i="9"/>
  <c r="M40" i="9" s="1"/>
  <c r="F45" i="10" l="1"/>
  <c r="G46" i="10"/>
  <c r="D45" i="10"/>
  <c r="E45" i="10"/>
</calcChain>
</file>

<file path=xl/sharedStrings.xml><?xml version="1.0" encoding="utf-8"?>
<sst xmlns="http://schemas.openxmlformats.org/spreadsheetml/2006/main" count="723" uniqueCount="262">
  <si>
    <t xml:space="preserve"> </t>
  </si>
  <si>
    <t>Dönem</t>
  </si>
  <si>
    <t>YP</t>
  </si>
  <si>
    <t>Toplam</t>
  </si>
  <si>
    <t>Mart</t>
  </si>
  <si>
    <t>Konut</t>
  </si>
  <si>
    <t>Diğer</t>
  </si>
  <si>
    <t>Aralık</t>
  </si>
  <si>
    <t>Taşıt</t>
  </si>
  <si>
    <t>Miktar</t>
  </si>
  <si>
    <t>Kişi Sayısı</t>
  </si>
  <si>
    <t>İdari Takip.</t>
  </si>
  <si>
    <t>Kanuni Takip.</t>
  </si>
  <si>
    <t>Sınıflandırma yapmayanlar</t>
  </si>
  <si>
    <t>13-18 ay</t>
  </si>
  <si>
    <t>19-24 ay</t>
  </si>
  <si>
    <t>25-36 ay</t>
  </si>
  <si>
    <t>Kullandırılan**</t>
  </si>
  <si>
    <t>Denizbank A.Ş.</t>
  </si>
  <si>
    <t>Yapı ve Kredi Bankası A.Ş.</t>
  </si>
  <si>
    <t>Türkiye Garanti Bankası A.Ş.</t>
  </si>
  <si>
    <t>Türkiye İş Bankası A.Ş.</t>
  </si>
  <si>
    <t>Türk Ekonomi Bankası A.Ş.</t>
  </si>
  <si>
    <t>Şekerbank T.A.Ş.</t>
  </si>
  <si>
    <t>Bakiye</t>
  </si>
  <si>
    <t>Akbank T.A.Ş.</t>
  </si>
  <si>
    <t>Türkiye Halk Bankası A.Ş.</t>
  </si>
  <si>
    <t>TP</t>
  </si>
  <si>
    <t>3-12 ay</t>
  </si>
  <si>
    <t>37-48 ay</t>
  </si>
  <si>
    <t>49-72 ay</t>
  </si>
  <si>
    <t>73 +</t>
  </si>
  <si>
    <t>İhtiyaç</t>
  </si>
  <si>
    <t>Bank Mellat</t>
  </si>
  <si>
    <t>Türk Eximbank</t>
  </si>
  <si>
    <t>Türkiye Cumhuriyeti Ziraat Bankası A.Ş.</t>
  </si>
  <si>
    <t>Türkiye Bankalar Birliği</t>
  </si>
  <si>
    <t>Bilgi gönderen bankalar</t>
  </si>
  <si>
    <t>Kullandırılan Miktar</t>
  </si>
  <si>
    <t>Yüzde değişme</t>
  </si>
  <si>
    <t>dönemine göre</t>
  </si>
  <si>
    <t>Kişi sayısı</t>
  </si>
  <si>
    <t>Akım Gelişmeler</t>
  </si>
  <si>
    <t>Bakiye Kişi sayısı</t>
  </si>
  <si>
    <t>Mal ve Hizmet Gruplarına Göre Dağılım</t>
  </si>
  <si>
    <t>Yüzde pay</t>
  </si>
  <si>
    <t>Akım</t>
  </si>
  <si>
    <t xml:space="preserve">Taşıt </t>
  </si>
  <si>
    <t>Stok</t>
  </si>
  <si>
    <t>Bakiye Gelişmeler*</t>
  </si>
  <si>
    <t>Kredi Miktarı</t>
  </si>
  <si>
    <t>Ortalama Kredi Miktarı</t>
  </si>
  <si>
    <t>Takipteki Krediler</t>
  </si>
  <si>
    <t>İdari/Bakiye</t>
  </si>
  <si>
    <t>Kanuni/Bakiye</t>
  </si>
  <si>
    <t>İdari+kanuni/Bakiye</t>
  </si>
  <si>
    <t>pay</t>
  </si>
  <si>
    <t>artış</t>
  </si>
  <si>
    <t>İdari+Kanuni</t>
  </si>
  <si>
    <t>İ+K/BAKİYE</t>
  </si>
  <si>
    <t>Kullandırılan Miktar, Bin TL</t>
  </si>
  <si>
    <t>Bakiye Miktar, Bin TL</t>
  </si>
  <si>
    <t>Kul. Kan.Takip.Kredi Mik., Milyon TL</t>
  </si>
  <si>
    <t>Kredi miktarı (Milyon TL)</t>
  </si>
  <si>
    <t>Bakiye Miktar (Milyon TL)</t>
  </si>
  <si>
    <r>
      <t>DİKKAT!</t>
    </r>
    <r>
      <rPr>
        <b/>
        <sz val="9"/>
        <color indexed="10"/>
        <rFont val="Arial"/>
        <family val="2"/>
        <charset val="162"/>
      </rPr>
      <t>Aslıcım, bu grafiği worde kopyalarken Y eksenindeki sayıları türkçe format yapacağız. Tools/Options/International/Decimal Seperator..</t>
    </r>
  </si>
  <si>
    <t>Alternatifbank A.Ş.</t>
  </si>
  <si>
    <t>Kişi sayısı çizgisini koyu mavi yap.</t>
  </si>
  <si>
    <t>paragraf ve grafiğini kaldıralım</t>
  </si>
  <si>
    <t>Haziran</t>
  </si>
  <si>
    <t>2021-4</t>
  </si>
  <si>
    <t>2022-1</t>
  </si>
  <si>
    <t>2022-2</t>
  </si>
  <si>
    <t>2022-3</t>
  </si>
  <si>
    <t>Temmuz-Eylül 2022</t>
  </si>
  <si>
    <t xml:space="preserve">*Raporun yayınlanma dönemleri: </t>
  </si>
  <si>
    <t>Mart dönemi: Haziran 2.Hafta
Haziran dönemi: Eylül 2.Hafta
Eylül dönemi: Aralık 2.Hafta
Aralık dönemi: Haziran 2.Hafta</t>
  </si>
  <si>
    <t>2022-4</t>
  </si>
  <si>
    <t>Ekim-Aralık 2022</t>
  </si>
  <si>
    <t>Ekim-Aralık 2021</t>
  </si>
  <si>
    <t>Kullanıcı Sayısı</t>
  </si>
  <si>
    <t>Kısa vadeli</t>
  </si>
  <si>
    <t>Orta ve Uzun vadeli</t>
  </si>
  <si>
    <t>Tarım, ormancılık ve balıkçılık</t>
  </si>
  <si>
    <t>İnşaat</t>
  </si>
  <si>
    <t>Bilgi ve iletişim</t>
  </si>
  <si>
    <t>Finans ve sigorta faaliyetleri</t>
  </si>
  <si>
    <t>Gayrimenkul faaliyetleri</t>
  </si>
  <si>
    <t>Akdeniz</t>
  </si>
  <si>
    <t>Ege</t>
  </si>
  <si>
    <t>Güney Doğu</t>
  </si>
  <si>
    <t>Marmara</t>
  </si>
  <si>
    <t>Karadeniz</t>
  </si>
  <si>
    <t>Kuzey Doğu</t>
  </si>
  <si>
    <t>Orta Doğu</t>
  </si>
  <si>
    <t>Orta Güney</t>
  </si>
  <si>
    <t>Orta Kuzey</t>
  </si>
  <si>
    <t>Kadın Girişimcilere Verilen Krediler *</t>
  </si>
  <si>
    <t>Bakiye Kullanıcı Sayısı</t>
  </si>
  <si>
    <t>Kullandırılan Kullanıcı Sayısı</t>
  </si>
  <si>
    <t>Bakiye***</t>
  </si>
  <si>
    <t>Madencilik ve taş ocakçılığı,imalat ve diğer sanayiler</t>
  </si>
  <si>
    <t>Toptan ve perakende ticaret, ulaştırma ve depolama, konaklama ve yiyecek hizmeti faaliyetleri</t>
  </si>
  <si>
    <t>Mesleki, bilimsel ve teknik, idari ve destek hizmet faaliyetleri</t>
  </si>
  <si>
    <t>Kamu yönetimi ve savunma, eğitim,  insan sağlığı ve sosyal hizmet faaliyetleri</t>
  </si>
  <si>
    <t>Diğer hizmetler</t>
  </si>
  <si>
    <t>F</t>
  </si>
  <si>
    <t>J</t>
  </si>
  <si>
    <t>K</t>
  </si>
  <si>
    <t>L</t>
  </si>
  <si>
    <t>A  </t>
  </si>
  <si>
    <t>B, C, D, E </t>
  </si>
  <si>
    <t>G, H, I</t>
  </si>
  <si>
    <t>M, N</t>
  </si>
  <si>
    <t>O, P,Q</t>
  </si>
  <si>
    <t>R, S,T</t>
  </si>
  <si>
    <t>Sanayi</t>
  </si>
  <si>
    <t>Hizmetler</t>
  </si>
  <si>
    <t>Miktar, Bin TL</t>
  </si>
  <si>
    <t>2. Türkiye  Bankalar  Birliği  bu raporda yer alan bilgilerin yanlışsız olması için gerekli özeni göstermiş olmakla birlikte, bu konuda herhangi bir sorumluluk üstlenmez. Bu  raporun  tüm  yayın  hakları  Türkiye  Bankalar  Birliği'ne aittir. Çalışma, kaynak gösterilmek şartıyla yapılacak alıntılar dışında Türkiye Bankalar Birliği'nin yazılı izni olmaksızın hiçbir yolla çoğaltılamaz.</t>
  </si>
  <si>
    <t xml:space="preserve">1. Rapor içindeki bilgiler Kadın girişimcilere kredi veren üye bankaların Türkiye Bankalar Birliği'ne gönderdikleri istatistiki bilgilerden yararlanılarak hazırlanmıştır. Bankalardan toplanan kişi sayıları verleri konsolide edlilirken herhangi bir tekilleştirme işlemi yapılmamaktadır. </t>
  </si>
  <si>
    <t>Açıklamalar</t>
  </si>
  <si>
    <t>Türkiye Vakıflar Bankası T.A.O.</t>
  </si>
  <si>
    <t>A.  Kadın Girişimcilere Verilen Krediler</t>
  </si>
  <si>
    <t>Mesleki, bilimsel ve teknik, idari ve destek hiz.faal.</t>
  </si>
  <si>
    <t>Gayrimen. faaliyetleri</t>
  </si>
  <si>
    <t>Kamu yön. ve savunma, eğitim, insan sağlığı ve sosyal hiz.faal.</t>
  </si>
  <si>
    <t>Finans ve sigorta faal.</t>
  </si>
  <si>
    <t>Diğer hizmet faal.</t>
  </si>
  <si>
    <t xml:space="preserve">Kadın Girişimcilere Verilen Krediler </t>
  </si>
  <si>
    <t xml:space="preserve">***  Bakiye miktar ve kullanıcı sayısı: ilgili dönem sonunda kadın girişimcilere verilen ticari kredilerin (iş yeri kredisi, ticari amaçlı taşıt kredisi vb.) bakiye miktarını ve bankaların kendi bünyelerinde tekilleştirdiği bakiyesi açık tüzel kişi sayısını ifade eder. (Dönem başı değeri + dönem içinde kullandırılan - dönem içinde geri ödemesi yapılan) </t>
  </si>
  <si>
    <t>**** Kısa vadeli krediler, 1 yıldan kısa vadeli kredileri; orta ve uzun vadeli krediler 1 yıldan uzun vadeli kredileri ifade eder. "Vade Dağılımı" tablosunda yer alan "Toplam Kullanıcı Sayısı"nda bankalarca tekilleştirme yapılmamıştır. Bir kullanıcı kısa ya da orta-uzun vadeli kredi kullanabildiği gibi aynı vade yapısı içinde hem TP hem de YP kredi kullanabilmektedir.</t>
  </si>
  <si>
    <t>Sektörel Dağılım Sınıflaması</t>
  </si>
  <si>
    <t>NACE Rev.2 İktisadi faaliyet kolları</t>
  </si>
  <si>
    <t>A.     Tarım, ormancılık ve balıkçılık</t>
  </si>
  <si>
    <t>B.     Madencilik ve taş ocakçılığı</t>
  </si>
  <si>
    <t>C.     İmalat sanayi</t>
  </si>
  <si>
    <t>D.     Elektrik, gaz, buhar ve iklimlendirme üretimi ve dağıtımı</t>
  </si>
  <si>
    <t>E.     Su temini; kanalizasyon, atık yönetimi ve iyileştirme faaliyetleri</t>
  </si>
  <si>
    <t>F.      İnşaat</t>
  </si>
  <si>
    <t>G.     Toptan ve perakende ticaret; motorlu kara taşıtlarının ve motosikletlerin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</si>
  <si>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</si>
  <si>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</si>
  <si>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</si>
  <si>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</si>
  <si>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</si>
  <si>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</si>
  <si>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</si>
  <si>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 zorunlu sosyal güvenlik</t>
  </si>
  <si>
    <t>P.     Eğitim</t>
  </si>
  <si>
    <t>Q.    İnsan sağlığı ve sosyal hizmet faaliyetleri</t>
  </si>
  <si>
    <t>R.     Kültür, sanat, eğlence, dinlence ve spor</t>
  </si>
  <si>
    <t>S.     Diğer hizmet faaliyetleri</t>
  </si>
  <si>
    <t>T.     Hanehalklarının işveren olarak faaliyetleri.</t>
  </si>
  <si>
    <t>Yayımlama düzeyi</t>
  </si>
  <si>
    <t>NACE Rev. 2 (A10)</t>
  </si>
  <si>
    <t>Faaliyetin tanımı</t>
  </si>
  <si>
    <r>
      <t>Avrupa Topluluğunda Ekonomik Faaliyetlerin İstatistiki Sınıflaması (</t>
    </r>
    <r>
      <rPr>
        <i/>
        <sz val="10"/>
        <rFont val="Arial"/>
        <family val="2"/>
        <charset val="162"/>
      </rPr>
      <t>Statistical classification of economic activities in the European Community, NACE Rev. 2</t>
    </r>
    <r>
      <rPr>
        <sz val="10"/>
        <rFont val="Arial"/>
        <family val="2"/>
        <charset val="162"/>
      </rPr>
      <t>) esas alınmaktadır.</t>
    </r>
  </si>
  <si>
    <t>Sanayi (Madencilik ve taş ocakçılığı,imalat ve diğer sanayiler)</t>
  </si>
  <si>
    <t>Hizmetler (Toptan ve perakende ticaret, ulaştırma ve depolama, konaklama ve yiyecek hizmeti faaliyetleri)</t>
  </si>
  <si>
    <t>O, P, Q</t>
  </si>
  <si>
    <t>R, S, T</t>
  </si>
  <si>
    <t>* "Faaliyet Kollarına Göre Dağılım" tablosunda Avrupa Topluluğunda Ekonomik Faaliyetlerin İstatistiki Sınıflaması (Statistical classification of economic activities in the European Community, NACE Rev. 2 (A10) ) esas alınmıştır. Tabloda yer alan "Toplam Kullanıcı Sayısı"nda bankalarca tekilleştirme yapılmamıştır. Bir kullanıcı birden fazla faaliyet kolunda kredi kullanabildiği gibi aynı faaliyet kolunda hem TP hem de YP kredi kullanabilmektedir. Faaliyet kolları ile ilgili detaylı bilgi açıklamalar bölümündedir.</t>
  </si>
  <si>
    <t>Bölgeler ve İller</t>
  </si>
  <si>
    <t>Adana</t>
  </si>
  <si>
    <t>Antalya</t>
  </si>
  <si>
    <t>Gaziantep</t>
  </si>
  <si>
    <t>Hatay (Antakya)</t>
  </si>
  <si>
    <t>İçel (Mersin)</t>
  </si>
  <si>
    <t>Kahramanmaraş</t>
  </si>
  <si>
    <t>Kilis</t>
  </si>
  <si>
    <t>Osmaniye</t>
  </si>
  <si>
    <t>Aydın</t>
  </si>
  <si>
    <t>Balıkesir</t>
  </si>
  <si>
    <t>Burdur</t>
  </si>
  <si>
    <t>Çanakkale</t>
  </si>
  <si>
    <t>Denizli</t>
  </si>
  <si>
    <t>Isparta</t>
  </si>
  <si>
    <t>İzmir</t>
  </si>
  <si>
    <t>Manisa</t>
  </si>
  <si>
    <t>Muğla</t>
  </si>
  <si>
    <t>Batman</t>
  </si>
  <si>
    <t>Bingöl</t>
  </si>
  <si>
    <t>Bitlis</t>
  </si>
  <si>
    <t>Diyarbakır</t>
  </si>
  <si>
    <t>Hakkari</t>
  </si>
  <si>
    <t>Mardin</t>
  </si>
  <si>
    <t>Muş</t>
  </si>
  <si>
    <t>Siirt</t>
  </si>
  <si>
    <t>Şanlıurfa</t>
  </si>
  <si>
    <t>Şırnak</t>
  </si>
  <si>
    <t>Van</t>
  </si>
  <si>
    <t>Bursa</t>
  </si>
  <si>
    <t>Edirne</t>
  </si>
  <si>
    <t>İstanbul</t>
  </si>
  <si>
    <t>Kırklareli</t>
  </si>
  <si>
    <t>Kocaeli (İzmit)</t>
  </si>
  <si>
    <t>Sakarya (Adapazarı)</t>
  </si>
  <si>
    <t>Tekirdağ</t>
  </si>
  <si>
    <t>Yalova</t>
  </si>
  <si>
    <t>Bartın</t>
  </si>
  <si>
    <t>Bayburt</t>
  </si>
  <si>
    <t>Giresun</t>
  </si>
  <si>
    <t>Gümüşhane</t>
  </si>
  <si>
    <t>Karabük</t>
  </si>
  <si>
    <t>Kastamonu</t>
  </si>
  <si>
    <t>Ordu</t>
  </si>
  <si>
    <t>Rize</t>
  </si>
  <si>
    <t>Samsun</t>
  </si>
  <si>
    <t>Sinop</t>
  </si>
  <si>
    <t>Trabzon</t>
  </si>
  <si>
    <t>Zonguldak</t>
  </si>
  <si>
    <t>Ağrı</t>
  </si>
  <si>
    <t>Ardahan</t>
  </si>
  <si>
    <t>Artvin</t>
  </si>
  <si>
    <t>Erzincan</t>
  </si>
  <si>
    <t>Erzurum</t>
  </si>
  <si>
    <t>Iğdır</t>
  </si>
  <si>
    <t>Kars</t>
  </si>
  <si>
    <t>Adıyaman</t>
  </si>
  <si>
    <t>Amasya</t>
  </si>
  <si>
    <t>Elazığ</t>
  </si>
  <si>
    <t>Malatya</t>
  </si>
  <si>
    <t>Sivas</t>
  </si>
  <si>
    <t>Tokat</t>
  </si>
  <si>
    <t>Tunceli</t>
  </si>
  <si>
    <t>Afyonkarahisar</t>
  </si>
  <si>
    <t>Aksaray</t>
  </si>
  <si>
    <t>Karaman</t>
  </si>
  <si>
    <t>Kayseri</t>
  </si>
  <si>
    <t>Konya</t>
  </si>
  <si>
    <t>Nevşehir</t>
  </si>
  <si>
    <t>Niğde</t>
  </si>
  <si>
    <t>Ankara</t>
  </si>
  <si>
    <t>Bilecik</t>
  </si>
  <si>
    <t>Bolu</t>
  </si>
  <si>
    <t>Çankırı</t>
  </si>
  <si>
    <t>Çorum</t>
  </si>
  <si>
    <t>Düzce</t>
  </si>
  <si>
    <t>Eskişehir</t>
  </si>
  <si>
    <t>Kırıkkale</t>
  </si>
  <si>
    <t>Kırşehir</t>
  </si>
  <si>
    <t xml:space="preserve">Kütahya </t>
  </si>
  <si>
    <t>Uşak</t>
  </si>
  <si>
    <t>Yozgat</t>
  </si>
  <si>
    <t>Bölgesel Dağılım Sınıflaması</t>
  </si>
  <si>
    <t>C. Kadın Girişimcilere Verilen Kredilerin Faaliyet Kollarına Göre Dağılımı, Kullandırılan *</t>
  </si>
  <si>
    <t>C. Kadın Girişimcilere Verilen Kredilerin Faaliyet Kollarına Göre Dağılımı, Bakiye *</t>
  </si>
  <si>
    <t>D. Kadın Girişimcilere Verilen Kredilerin Bölgesel Dağılımı, Kullandırılan *</t>
  </si>
  <si>
    <t>D.Kadın Girişimcilere Verilen Kredilerin Bölgesel Dağılımı, Bakiye *</t>
  </si>
  <si>
    <t>B. Kadın Girişimcilere Verilen Kredilerin Vade Dağılımı ****</t>
  </si>
  <si>
    <t xml:space="preserve">* Rapor, başvuru tarihi itibarıyla gerçek kişi şahıs işletmesi veya hisseleri toplamının yüzde 50 ve üzeri kadın (veya kadınlar) girişimcilere ait, tüzel kişi işletmelere verilen yurtiçi nakdi kredileri kapsamaktadır. Türkiye Bankalar Birliği(TBB) üyesi bankalardan, kadın girişimcilere kredi veren ve TBB'ye bilgi ileten bankaların toplulaştırılmış verilerini içermektedir. Katılım bankaları dahil değildir.
-Yurtdışında kullandırılan krediler, gayrinakdi krediler, rotatif krediler, kredili mevduat hesapları, kredi kartları ve yapılandırılan krediler dahil değildir. 
-Kadın girişimcilere "çiftçiler" ve "üyesi kadın girişimcilerden oluşan tüzel kişiliğe sahip kooperatifler" dahildir. </t>
  </si>
  <si>
    <t>** -Kullandırılan miktar ve kullanıcı sayısı: ilgili üç ay içinde kadın girişimcilere ticari amaçlı kullandırılan kredi (iş yeri kredisi, ticari amaçlı taşıt kredisi vb.) miktarını ve bankaların kendi bünyelerinde tekilleştirdiği tüzel kişi sayısını ifade eder. 
-TP:  Kadın girişimcilere "Türk Parası" olarak verilen kredileri; YP: Kadın girişimlere "Yabancı Para" cinsinden verilen kredilerin TL değerini ifade eder.</t>
  </si>
  <si>
    <t>B. Kadın Girişimcilere Verilen Kredilerin Faaliyet Kollarına Göre Dağılımı, Bakiye, % Dağılım</t>
  </si>
  <si>
    <t>Yıl</t>
  </si>
  <si>
    <t>C. Kadın Girişimcilere Verilen Kredilerin Faaliyet Kollarına Göre Dağılımı, Kullanıcı Sayısı, % Dağılım</t>
  </si>
  <si>
    <t>Kuzey Doğu Anadolu</t>
  </si>
  <si>
    <t>Orta Doğu Anadolu</t>
  </si>
  <si>
    <t>Orta Güney Anadolu</t>
  </si>
  <si>
    <t>Orta Kuzey Anadolu</t>
  </si>
  <si>
    <t>Güney Doğu Anadolu</t>
  </si>
  <si>
    <t xml:space="preserve">* Kredinin kullandırıldığı şubenin ili dikkate alınmıştır.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</si>
</sst>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Red]\(#,##0\)"/>
  </numFmts>
  <fonts count="46" x14ac:knownFonts="1">
    <font>
      <sz val="10"/>
      <name val="Arial"/>
    </font>
    <font>
      <sz val="11"/>
      <color theme="1"/>
      <name val="Calibri"/>
      <family val="2"/>
      <charset val="162"/>
      <scheme val="minor"/>
    </font>
    <font>
      <b/>
      <sz val="10"/>
      <name val="Arial"/>
      <family val="2"/>
      <charset val="162"/>
    </font>
    <font>
      <sz val="10"/>
      <name val="Arial"/>
      <family val="2"/>
      <charset val="162"/>
    </font>
    <font>
      <sz val="8"/>
      <name val="Arial"/>
      <family val="2"/>
    </font>
    <font>
      <sz val="9"/>
      <name val="Arial"/>
      <family val="2"/>
    </font>
    <font>
      <b/>
      <sz val="8"/>
      <name val="Arial"/>
      <family val="2"/>
    </font>
    <font>
      <b/>
      <sz val="9"/>
      <name val="Arial"/>
      <family val="2"/>
    </font>
    <font>
      <b/>
      <sz val="12"/>
      <name val="Arial"/>
      <family val="2"/>
    </font>
    <font>
      <sz val="12"/>
      <name val="Arial"/>
      <family val="2"/>
    </font>
    <font>
      <b/>
      <sz val="10"/>
      <name val="Arial"/>
      <family val="2"/>
      <charset val="162"/>
    </font>
    <font>
      <b/>
      <sz val="8"/>
      <name val="Arial"/>
      <family val="2"/>
      <charset val="162"/>
    </font>
    <font>
      <sz val="10"/>
      <name val="Arial"/>
      <family val="2"/>
      <charset val="162"/>
    </font>
    <font>
      <sz val="9"/>
      <name val="Arial"/>
      <family val="2"/>
      <charset val="162"/>
    </font>
    <font>
      <b/>
      <sz val="14"/>
      <name val="Arial"/>
      <family val="2"/>
      <charset val="162"/>
    </font>
    <font>
      <b/>
      <i/>
      <sz val="18"/>
      <color indexed="8"/>
      <name val="Arial Black"/>
      <family val="2"/>
    </font>
    <font>
      <sz val="10"/>
      <name val="Arial"/>
      <family val="2"/>
      <charset val="162"/>
    </font>
    <font>
      <b/>
      <sz val="9"/>
      <name val="Arial"/>
      <family val="2"/>
      <charset val="162"/>
    </font>
    <font>
      <b/>
      <sz val="11"/>
      <name val="Arial"/>
      <family val="2"/>
      <charset val="162"/>
    </font>
    <font>
      <b/>
      <i/>
      <sz val="10"/>
      <name val="Arial"/>
      <family val="2"/>
      <charset val="162"/>
    </font>
    <font>
      <sz val="10"/>
      <name val="Times New Roman"/>
      <family val="1"/>
      <charset val="162"/>
    </font>
    <font>
      <sz val="11"/>
      <name val="Arial"/>
      <family val="2"/>
      <charset val="162"/>
    </font>
    <font>
      <b/>
      <sz val="9"/>
      <color indexed="20"/>
      <name val="Arial"/>
      <family val="2"/>
      <charset val="162"/>
    </font>
    <font>
      <b/>
      <sz val="9"/>
      <color indexed="10"/>
      <name val="Arial"/>
      <family val="2"/>
      <charset val="162"/>
    </font>
    <font>
      <sz val="10"/>
      <color indexed="8"/>
      <name val="MS Sans Serif"/>
      <family val="2"/>
      <charset val="162"/>
    </font>
    <font>
      <sz val="8"/>
      <name val="Arial Tur"/>
    </font>
    <font>
      <b/>
      <i/>
      <u/>
      <sz val="8"/>
      <name val="Arial Tur"/>
    </font>
    <font>
      <sz val="11"/>
      <color theme="1"/>
      <name val="Calibri"/>
      <family val="2"/>
      <charset val="162"/>
      <scheme val="minor"/>
    </font>
    <font>
      <sz val="8"/>
      <color rgb="FFFFFF00"/>
      <name val="Arial"/>
      <family val="2"/>
    </font>
    <font>
      <b/>
      <sz val="10"/>
      <color rgb="FFFF0000"/>
      <name val="Arial"/>
      <family val="2"/>
      <charset val="162"/>
    </font>
    <font>
      <b/>
      <i/>
      <sz val="10"/>
      <color rgb="FFFF0000"/>
      <name val="Arial"/>
      <family val="2"/>
      <charset val="162"/>
    </font>
    <font>
      <sz val="10"/>
      <color rgb="FFFF0000"/>
      <name val="Arial"/>
      <family val="2"/>
      <charset val="162"/>
    </font>
    <font>
      <b/>
      <sz val="12"/>
      <color rgb="FFFF0000"/>
      <name val="Arial"/>
      <family val="2"/>
      <charset val="162"/>
    </font>
    <font>
      <sz val="10"/>
      <color indexed="8"/>
      <name val="Arial"/>
      <family val="2"/>
      <charset val="162"/>
    </font>
    <font>
      <b/>
      <sz val="14"/>
      <color rgb="FFC00000"/>
      <name val="Arial"/>
      <family val="2"/>
      <charset val="162"/>
    </font>
    <font>
      <b/>
      <sz val="12"/>
      <color rgb="FFC00000"/>
      <name val="Arial"/>
      <family val="2"/>
      <charset val="162"/>
    </font>
    <font>
      <b/>
      <sz val="10"/>
      <color rgb="FFC00000"/>
      <name val="Arial"/>
      <family val="2"/>
      <charset val="162"/>
    </font>
    <font>
      <sz val="8"/>
      <color rgb="FFC00000"/>
      <name val="Arial"/>
      <family val="2"/>
      <charset val="162"/>
    </font>
    <font>
      <b/>
      <sz val="9"/>
      <color rgb="FF343A40"/>
      <name val="Arial"/>
      <family val="2"/>
    </font>
    <font>
      <i/>
      <sz val="9"/>
      <name val="Arial"/>
      <family val="2"/>
    </font>
    <font>
      <sz val="10"/>
      <color rgb="FFC00000"/>
      <name val="Arial"/>
      <family val="2"/>
      <charset val="162"/>
    </font>
    <font>
      <i/>
      <sz val="10"/>
      <name val="Arial"/>
      <family val="2"/>
      <charset val="162"/>
    </font>
    <font>
      <b/>
      <sz val="9"/>
      <color rgb="FFC00000"/>
      <name val="Arial"/>
      <family val="2"/>
    </font>
    <font>
      <sz val="8"/>
      <color indexed="8"/>
      <name val="Arial"/>
      <family val="2"/>
      <charset val="162"/>
    </font>
    <font>
      <b/>
      <sz val="8"/>
      <color indexed="8"/>
      <name val="Arial"/>
      <family val="2"/>
      <charset val="162"/>
    </font>
    <font>
      <sz val="11"/>
      <color rgb="FF000000"/>
      <name val="Calibri"/>
      <family val="2"/>
      <charset val="162"/>
    </font>
  </fonts>
  <fills count="8">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3" tint="0.79998168889431442"/>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s>
  <cellStyleXfs count="18">
    <xf numFmtId="0" fontId="0" fillId="0" borderId="0"/>
    <xf numFmtId="0" fontId="27" fillId="0" borderId="0"/>
    <xf numFmtId="0" fontId="27" fillId="0" borderId="0"/>
    <xf numFmtId="0" fontId="3" fillId="0" borderId="0"/>
    <xf numFmtId="0" fontId="27" fillId="0" borderId="0"/>
    <xf numFmtId="0" fontId="24" fillId="0" borderId="0"/>
    <xf numFmtId="0" fontId="16" fillId="0" borderId="0"/>
    <xf numFmtId="0" fontId="3" fillId="0" borderId="0"/>
    <xf numFmtId="0" fontId="16" fillId="0" borderId="0"/>
    <xf numFmtId="0" fontId="16"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0" fontId="3" fillId="0" borderId="0"/>
    <xf numFmtId="0" fontId="45" fillId="0" borderId="0"/>
  </cellStyleXfs>
  <cellXfs count="232">
    <xf numFmtId="0" fontId="0" fillId="0" borderId="0" xfId="0"/>
    <xf numFmtId="0" fontId="0" fillId="0" borderId="0" xfId="0" applyBorder="1"/>
    <xf numFmtId="0" fontId="4" fillId="0" borderId="0" xfId="0" applyFont="1"/>
    <xf numFmtId="0" fontId="5" fillId="0" borderId="0" xfId="0" applyFont="1"/>
    <xf numFmtId="0" fontId="0" fillId="0" borderId="1" xfId="0" applyBorder="1" applyAlignment="1">
      <alignment horizontal="left"/>
    </xf>
    <xf numFmtId="0" fontId="0" fillId="0" borderId="2" xfId="0" applyBorder="1" applyAlignment="1">
      <alignment horizontal="left"/>
    </xf>
    <xf numFmtId="0" fontId="5" fillId="0" borderId="0" xfId="0" applyFont="1" applyAlignment="1">
      <alignment horizontal="center"/>
    </xf>
    <xf numFmtId="0" fontId="7" fillId="0" borderId="0" xfId="0" applyFont="1" applyAlignment="1">
      <alignment horizontal="left"/>
    </xf>
    <xf numFmtId="0" fontId="7" fillId="0" borderId="0" xfId="0" quotePrefix="1" applyFont="1" applyAlignment="1">
      <alignment horizontal="left"/>
    </xf>
    <xf numFmtId="0" fontId="7" fillId="0" borderId="3" xfId="0" applyFont="1" applyBorder="1" applyAlignment="1">
      <alignment horizontal="center"/>
    </xf>
    <xf numFmtId="0" fontId="7" fillId="0" borderId="3" xfId="0" applyFont="1" applyBorder="1"/>
    <xf numFmtId="0" fontId="7" fillId="0" borderId="4" xfId="0" applyFont="1" applyBorder="1" applyAlignment="1">
      <alignment horizontal="left"/>
    </xf>
    <xf numFmtId="0" fontId="5" fillId="0" borderId="1" xfId="0" applyFont="1" applyBorder="1" applyAlignment="1">
      <alignment horizontal="left"/>
    </xf>
    <xf numFmtId="0" fontId="7" fillId="0" borderId="5" xfId="0" applyFont="1" applyBorder="1" applyAlignment="1">
      <alignment horizontal="center"/>
    </xf>
    <xf numFmtId="0" fontId="7" fillId="0" borderId="5" xfId="0" applyFont="1" applyBorder="1"/>
    <xf numFmtId="0" fontId="7" fillId="0" borderId="0" xfId="0" applyFont="1" applyBorder="1" applyAlignment="1">
      <alignment horizontal="left"/>
    </xf>
    <xf numFmtId="0" fontId="7" fillId="0" borderId="6" xfId="0" applyFont="1" applyBorder="1" applyAlignment="1">
      <alignment horizontal="center"/>
    </xf>
    <xf numFmtId="0" fontId="7" fillId="0" borderId="6" xfId="0" quotePrefix="1" applyFont="1" applyBorder="1" applyAlignment="1">
      <alignment horizontal="center"/>
    </xf>
    <xf numFmtId="0" fontId="7" fillId="0" borderId="5" xfId="0" quotePrefix="1" applyFont="1" applyBorder="1" applyAlignment="1">
      <alignment horizontal="center"/>
    </xf>
    <xf numFmtId="0" fontId="7" fillId="0" borderId="5" xfId="0" applyFont="1" applyBorder="1" applyAlignment="1">
      <alignment horizontal="left"/>
    </xf>
    <xf numFmtId="3" fontId="5" fillId="0" borderId="5" xfId="0" applyNumberFormat="1" applyFont="1" applyBorder="1"/>
    <xf numFmtId="0" fontId="7" fillId="0" borderId="0" xfId="0" applyFont="1" applyBorder="1" applyAlignment="1">
      <alignment horizontal="center"/>
    </xf>
    <xf numFmtId="0" fontId="5" fillId="0" borderId="0" xfId="0" applyFont="1" applyBorder="1" applyAlignment="1">
      <alignment horizontal="center"/>
    </xf>
    <xf numFmtId="0" fontId="7" fillId="0" borderId="6" xfId="0" applyFont="1" applyBorder="1" applyAlignment="1">
      <alignment horizontal="left"/>
    </xf>
    <xf numFmtId="0" fontId="5" fillId="0" borderId="0" xfId="0" applyFont="1" applyBorder="1"/>
    <xf numFmtId="0" fontId="5" fillId="0" borderId="1" xfId="0" applyFont="1" applyBorder="1" applyAlignment="1"/>
    <xf numFmtId="0" fontId="5" fillId="0" borderId="2" xfId="0" applyFont="1" applyBorder="1" applyAlignment="1"/>
    <xf numFmtId="0" fontId="5" fillId="0" borderId="0" xfId="0" applyFont="1" applyAlignment="1">
      <alignment horizontal="left"/>
    </xf>
    <xf numFmtId="3" fontId="7" fillId="0" borderId="5" xfId="0" quotePrefix="1" applyNumberFormat="1" applyFont="1" applyBorder="1" applyAlignment="1">
      <alignment horizontal="right"/>
    </xf>
    <xf numFmtId="0" fontId="7" fillId="0" borderId="6" xfId="0" applyFont="1" applyBorder="1" applyAlignment="1">
      <alignment horizontal="right"/>
    </xf>
    <xf numFmtId="3" fontId="7" fillId="0" borderId="0" xfId="0" applyNumberFormat="1" applyFont="1" applyBorder="1" applyAlignment="1">
      <alignment horizontal="right"/>
    </xf>
    <xf numFmtId="3" fontId="7" fillId="0" borderId="5" xfId="0" applyNumberFormat="1" applyFont="1" applyBorder="1"/>
    <xf numFmtId="0" fontId="5" fillId="0" borderId="0" xfId="0" applyFont="1" applyAlignment="1"/>
    <xf numFmtId="3" fontId="5" fillId="0" borderId="5" xfId="0" applyNumberFormat="1" applyFont="1" applyBorder="1" applyAlignment="1"/>
    <xf numFmtId="3" fontId="7" fillId="0" borderId="5" xfId="0" applyNumberFormat="1" applyFont="1" applyBorder="1" applyAlignment="1"/>
    <xf numFmtId="0" fontId="7" fillId="0" borderId="5" xfId="0" applyFont="1" applyBorder="1" applyAlignment="1"/>
    <xf numFmtId="0" fontId="4" fillId="0" borderId="0" xfId="0" applyFont="1" applyBorder="1"/>
    <xf numFmtId="0" fontId="7" fillId="0" borderId="3" xfId="0" applyFont="1" applyBorder="1" applyAlignment="1"/>
    <xf numFmtId="0" fontId="10" fillId="0" borderId="0" xfId="0" applyFont="1" applyBorder="1"/>
    <xf numFmtId="0" fontId="8" fillId="0" borderId="0" xfId="0" applyFont="1" applyBorder="1"/>
    <xf numFmtId="0" fontId="13" fillId="0" borderId="0" xfId="0" applyFont="1" applyBorder="1"/>
    <xf numFmtId="0" fontId="13" fillId="0" borderId="0" xfId="0" applyFont="1" applyFill="1" applyBorder="1"/>
    <xf numFmtId="0" fontId="15" fillId="2" borderId="0" xfId="6" applyFont="1" applyFill="1" applyAlignment="1">
      <alignment vertical="center"/>
    </xf>
    <xf numFmtId="3" fontId="4" fillId="0" borderId="0" xfId="0" applyNumberFormat="1" applyFont="1"/>
    <xf numFmtId="3" fontId="12" fillId="0" borderId="0" xfId="0" applyNumberFormat="1" applyFont="1" applyAlignment="1">
      <alignment horizontal="right" vertical="top" wrapText="1"/>
    </xf>
    <xf numFmtId="3" fontId="12" fillId="0" borderId="11" xfId="0" applyNumberFormat="1" applyFont="1" applyBorder="1" applyAlignment="1">
      <alignment horizontal="right" vertical="top" wrapText="1"/>
    </xf>
    <xf numFmtId="3" fontId="12" fillId="0" borderId="0" xfId="0" applyNumberFormat="1" applyFont="1" applyBorder="1" applyAlignment="1">
      <alignment horizontal="right" vertical="top" wrapText="1"/>
    </xf>
    <xf numFmtId="3" fontId="12" fillId="0" borderId="0" xfId="0" applyNumberFormat="1" applyFont="1" applyAlignment="1">
      <alignment horizontal="center" vertical="top" wrapText="1"/>
    </xf>
    <xf numFmtId="3" fontId="12" fillId="0" borderId="11" xfId="0" applyNumberFormat="1" applyFont="1" applyBorder="1" applyAlignment="1">
      <alignment horizontal="center" vertical="top" wrapText="1"/>
    </xf>
    <xf numFmtId="3" fontId="11" fillId="0" borderId="0" xfId="0" applyNumberFormat="1" applyFont="1"/>
    <xf numFmtId="3" fontId="18" fillId="0" borderId="0" xfId="0" applyNumberFormat="1" applyFont="1" applyAlignment="1">
      <alignment horizontal="center"/>
    </xf>
    <xf numFmtId="3" fontId="0" fillId="0" borderId="0" xfId="0" applyNumberFormat="1"/>
    <xf numFmtId="3" fontId="17" fillId="0" borderId="0" xfId="0" applyNumberFormat="1" applyFont="1"/>
    <xf numFmtId="3" fontId="10" fillId="0" borderId="0" xfId="0" applyNumberFormat="1" applyFont="1" applyAlignment="1">
      <alignment horizontal="center"/>
    </xf>
    <xf numFmtId="3" fontId="12" fillId="0" borderId="0" xfId="0" applyNumberFormat="1" applyFont="1" applyAlignment="1">
      <alignment horizontal="justify" vertical="top" wrapText="1"/>
    </xf>
    <xf numFmtId="3" fontId="10" fillId="0" borderId="0" xfId="0" applyNumberFormat="1" applyFont="1" applyAlignment="1">
      <alignment horizontal="center" vertical="top" wrapText="1"/>
    </xf>
    <xf numFmtId="3" fontId="12" fillId="0" borderId="11" xfId="0" applyNumberFormat="1" applyFont="1" applyBorder="1" applyAlignment="1">
      <alignment horizontal="justify" vertical="top" wrapText="1"/>
    </xf>
    <xf numFmtId="3" fontId="10" fillId="0" borderId="11" xfId="0" applyNumberFormat="1" applyFont="1" applyBorder="1" applyAlignment="1">
      <alignment horizontal="center" vertical="top" wrapText="1"/>
    </xf>
    <xf numFmtId="3" fontId="12" fillId="0" borderId="0" xfId="0" applyNumberFormat="1" applyFont="1" applyBorder="1" applyAlignment="1">
      <alignment horizontal="justify" vertical="top" wrapText="1"/>
    </xf>
    <xf numFmtId="3" fontId="12" fillId="0" borderId="0" xfId="0" applyNumberFormat="1" applyFont="1" applyBorder="1" applyAlignment="1">
      <alignment horizontal="center" vertical="top" wrapText="1"/>
    </xf>
    <xf numFmtId="3" fontId="12" fillId="0" borderId="11" xfId="0" applyNumberFormat="1" applyFont="1" applyBorder="1" applyAlignment="1">
      <alignment horizontal="left" vertical="top" wrapText="1"/>
    </xf>
    <xf numFmtId="3" fontId="6" fillId="0" borderId="0" xfId="0" applyNumberFormat="1" applyFont="1" applyAlignment="1">
      <alignment horizontal="right"/>
    </xf>
    <xf numFmtId="3" fontId="19" fillId="0" borderId="0" xfId="0" applyNumberFormat="1" applyFont="1" applyAlignment="1">
      <alignment horizontal="justify" vertical="top" wrapText="1"/>
    </xf>
    <xf numFmtId="1" fontId="10" fillId="0" borderId="11" xfId="0" applyNumberFormat="1" applyFont="1" applyBorder="1" applyAlignment="1">
      <alignment horizontal="right" vertical="top" wrapText="1"/>
    </xf>
    <xf numFmtId="0" fontId="16" fillId="0" borderId="0" xfId="8" applyFont="1"/>
    <xf numFmtId="0" fontId="16" fillId="0" borderId="0" xfId="8"/>
    <xf numFmtId="3" fontId="16" fillId="0" borderId="0" xfId="8" applyNumberFormat="1"/>
    <xf numFmtId="3" fontId="10" fillId="0" borderId="0" xfId="0" applyNumberFormat="1" applyFont="1"/>
    <xf numFmtId="3" fontId="4" fillId="0" borderId="11" xfId="0" applyNumberFormat="1" applyFont="1" applyBorder="1"/>
    <xf numFmtId="3" fontId="10" fillId="0" borderId="11" xfId="0" applyNumberFormat="1" applyFont="1" applyBorder="1"/>
    <xf numFmtId="0" fontId="9" fillId="0" borderId="0" xfId="9" applyFont="1" applyAlignment="1">
      <alignment horizontal="right"/>
    </xf>
    <xf numFmtId="0" fontId="16" fillId="0" borderId="0" xfId="9"/>
    <xf numFmtId="0" fontId="16" fillId="0" borderId="0" xfId="9" applyAlignment="1">
      <alignment horizontal="center"/>
    </xf>
    <xf numFmtId="0" fontId="20" fillId="0" borderId="0" xfId="9" applyFont="1"/>
    <xf numFmtId="0" fontId="16" fillId="0" borderId="0" xfId="9" applyAlignment="1">
      <alignment horizontal="left"/>
    </xf>
    <xf numFmtId="0" fontId="16" fillId="0" borderId="0" xfId="9" applyBorder="1"/>
    <xf numFmtId="0" fontId="2" fillId="0" borderId="0" xfId="9" applyFont="1"/>
    <xf numFmtId="0" fontId="21" fillId="0" borderId="0" xfId="0" applyFont="1"/>
    <xf numFmtId="49" fontId="21" fillId="0" borderId="0" xfId="0" applyNumberFormat="1" applyFont="1" applyAlignment="1">
      <alignment horizontal="center"/>
    </xf>
    <xf numFmtId="0" fontId="4" fillId="2" borderId="0" xfId="0" applyFont="1" applyFill="1"/>
    <xf numFmtId="3" fontId="18" fillId="0" borderId="0" xfId="0" applyNumberFormat="1" applyFont="1" applyAlignment="1">
      <alignment horizontal="left"/>
    </xf>
    <xf numFmtId="0" fontId="16" fillId="0" borderId="10" xfId="8" applyBorder="1"/>
    <xf numFmtId="0" fontId="10" fillId="0" borderId="10" xfId="8" applyFont="1" applyBorder="1"/>
    <xf numFmtId="0" fontId="7" fillId="0" borderId="0" xfId="0" applyFont="1" applyBorder="1" applyAlignment="1">
      <alignment horizontal="right"/>
    </xf>
    <xf numFmtId="3" fontId="7" fillId="0" borderId="6" xfId="0" quotePrefix="1" applyNumberFormat="1" applyFont="1" applyBorder="1" applyAlignment="1">
      <alignment horizontal="right"/>
    </xf>
    <xf numFmtId="3" fontId="7" fillId="0" borderId="6" xfId="0" applyNumberFormat="1" applyFont="1" applyBorder="1"/>
    <xf numFmtId="3" fontId="7" fillId="0" borderId="6" xfId="0" applyNumberFormat="1" applyFont="1" applyBorder="1" applyAlignment="1"/>
    <xf numFmtId="0" fontId="16" fillId="3" borderId="0" xfId="8" applyFill="1"/>
    <xf numFmtId="3" fontId="16" fillId="3" borderId="0" xfId="8" applyNumberFormat="1" applyFill="1"/>
    <xf numFmtId="3" fontId="22" fillId="0" borderId="0" xfId="0" applyNumberFormat="1" applyFont="1"/>
    <xf numFmtId="0" fontId="3" fillId="0" borderId="0" xfId="8" applyFont="1"/>
    <xf numFmtId="0" fontId="4" fillId="0" borderId="10" xfId="0" applyFont="1" applyBorder="1"/>
    <xf numFmtId="0" fontId="28" fillId="4" borderId="0" xfId="0" applyFont="1" applyFill="1"/>
    <xf numFmtId="0" fontId="28" fillId="0" borderId="0" xfId="0" applyFont="1"/>
    <xf numFmtId="164" fontId="12" fillId="0" borderId="0" xfId="0" applyNumberFormat="1" applyFont="1" applyAlignment="1">
      <alignment horizontal="right" vertical="top" wrapText="1"/>
    </xf>
    <xf numFmtId="4" fontId="16" fillId="3" borderId="0" xfId="8" applyNumberFormat="1" applyFill="1"/>
    <xf numFmtId="3" fontId="29" fillId="0" borderId="0" xfId="0" applyNumberFormat="1" applyFont="1" applyAlignment="1">
      <alignment horizontal="right" vertical="top" wrapText="1"/>
    </xf>
    <xf numFmtId="1" fontId="29" fillId="0" borderId="11" xfId="0" applyNumberFormat="1" applyFont="1" applyBorder="1" applyAlignment="1">
      <alignment horizontal="right" vertical="top" wrapText="1"/>
    </xf>
    <xf numFmtId="3" fontId="30" fillId="0" borderId="0" xfId="0" applyNumberFormat="1" applyFont="1" applyAlignment="1">
      <alignment horizontal="justify" vertical="top" wrapText="1"/>
    </xf>
    <xf numFmtId="3" fontId="31" fillId="0" borderId="0" xfId="0" applyNumberFormat="1" applyFont="1" applyAlignment="1">
      <alignment horizontal="right" vertical="top" wrapText="1"/>
    </xf>
    <xf numFmtId="3" fontId="31" fillId="0" borderId="0" xfId="0" applyNumberFormat="1" applyFont="1" applyAlignment="1">
      <alignment horizontal="justify" vertical="top" wrapText="1"/>
    </xf>
    <xf numFmtId="165" fontId="31" fillId="0" borderId="0" xfId="0" applyNumberFormat="1" applyFont="1" applyAlignment="1">
      <alignment horizontal="right" vertical="top" wrapText="1"/>
    </xf>
    <xf numFmtId="3" fontId="31" fillId="0" borderId="11" xfId="0" applyNumberFormat="1" applyFont="1" applyBorder="1" applyAlignment="1">
      <alignment horizontal="justify" vertical="top" wrapText="1"/>
    </xf>
    <xf numFmtId="3" fontId="31" fillId="0" borderId="11" xfId="0" applyNumberFormat="1" applyFont="1" applyBorder="1" applyAlignment="1">
      <alignment horizontal="right" vertical="top" wrapText="1"/>
    </xf>
    <xf numFmtId="165" fontId="31" fillId="0" borderId="11" xfId="0" applyNumberFormat="1" applyFont="1" applyBorder="1" applyAlignment="1">
      <alignment horizontal="right" vertical="top" wrapText="1"/>
    </xf>
    <xf numFmtId="3" fontId="4" fillId="5" borderId="0" xfId="0" applyNumberFormat="1" applyFont="1" applyFill="1"/>
    <xf numFmtId="3" fontId="32" fillId="5" borderId="0" xfId="0" applyNumberFormat="1" applyFont="1" applyFill="1"/>
    <xf numFmtId="0" fontId="25" fillId="0" borderId="0" xfId="7" applyFont="1" applyAlignment="1">
      <alignment wrapText="1"/>
    </xf>
    <xf numFmtId="0" fontId="26" fillId="0" borderId="0" xfId="7" applyFont="1" applyAlignment="1"/>
    <xf numFmtId="0" fontId="14" fillId="0" borderId="0" xfId="0" applyFont="1" applyAlignment="1"/>
    <xf numFmtId="0" fontId="8" fillId="0" borderId="0" xfId="0" applyFont="1" applyAlignment="1"/>
    <xf numFmtId="0" fontId="7" fillId="0" borderId="0" xfId="0" applyFont="1" applyBorder="1" applyAlignment="1">
      <alignment horizontal="left" vertical="center"/>
    </xf>
    <xf numFmtId="0" fontId="7" fillId="0" borderId="9"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xf numFmtId="3" fontId="5" fillId="0" borderId="0" xfId="0" applyNumberFormat="1" applyFont="1" applyBorder="1"/>
    <xf numFmtId="0" fontId="7" fillId="0" borderId="12" xfId="0" applyFont="1" applyBorder="1" applyAlignment="1">
      <alignment horizontal="center"/>
    </xf>
    <xf numFmtId="0" fontId="33" fillId="0" borderId="0" xfId="16" applyFont="1" applyFill="1" applyAlignment="1"/>
    <xf numFmtId="0" fontId="2" fillId="0" borderId="0" xfId="16" applyFont="1" applyFill="1" applyAlignment="1">
      <alignment horizontal="center"/>
    </xf>
    <xf numFmtId="0" fontId="33" fillId="0" borderId="0" xfId="16" applyFont="1" applyFill="1" applyBorder="1" applyAlignment="1"/>
    <xf numFmtId="0" fontId="36" fillId="0" borderId="0" xfId="0" applyFont="1" applyBorder="1" applyAlignment="1">
      <alignment horizontal="left" vertical="center"/>
    </xf>
    <xf numFmtId="0" fontId="34" fillId="0" borderId="0" xfId="0" applyFont="1" applyAlignment="1"/>
    <xf numFmtId="0" fontId="35" fillId="0" borderId="0" xfId="0" applyFont="1" applyAlignment="1"/>
    <xf numFmtId="0" fontId="37" fillId="0" borderId="0" xfId="0" applyFont="1"/>
    <xf numFmtId="0" fontId="36" fillId="0" borderId="0" xfId="0" applyFont="1" applyFill="1" applyAlignment="1">
      <alignment horizontal="left" vertical="center"/>
    </xf>
    <xf numFmtId="0" fontId="7" fillId="0" borderId="0" xfId="0" applyFont="1" applyAlignment="1">
      <alignment horizontal="center"/>
    </xf>
    <xf numFmtId="0" fontId="7" fillId="7" borderId="3" xfId="0" applyFont="1" applyFill="1" applyBorder="1" applyAlignment="1">
      <alignment horizontal="center"/>
    </xf>
    <xf numFmtId="0" fontId="7" fillId="7" borderId="3" xfId="0" applyFont="1" applyFill="1" applyBorder="1"/>
    <xf numFmtId="0" fontId="7" fillId="7" borderId="5" xfId="0" applyFont="1" applyFill="1" applyBorder="1" applyAlignment="1">
      <alignment horizontal="center"/>
    </xf>
    <xf numFmtId="0" fontId="7" fillId="7" borderId="5" xfId="0" applyFont="1" applyFill="1" applyBorder="1"/>
    <xf numFmtId="0" fontId="7" fillId="7" borderId="6" xfId="0" applyFont="1" applyFill="1" applyBorder="1" applyAlignment="1">
      <alignment horizontal="center"/>
    </xf>
    <xf numFmtId="0" fontId="7" fillId="7" borderId="6" xfId="0" quotePrefix="1" applyFont="1" applyFill="1" applyBorder="1" applyAlignment="1">
      <alignment horizontal="center"/>
    </xf>
    <xf numFmtId="0" fontId="7" fillId="0" borderId="3" xfId="0" quotePrefix="1" applyFont="1" applyBorder="1" applyAlignment="1">
      <alignment horizontal="center"/>
    </xf>
    <xf numFmtId="3" fontId="7" fillId="0" borderId="6" xfId="0" applyNumberFormat="1" applyFont="1" applyBorder="1" applyAlignment="1">
      <alignment horizontal="right"/>
    </xf>
    <xf numFmtId="0" fontId="7" fillId="0" borderId="0" xfId="0" applyFont="1" applyAlignment="1">
      <alignment horizontal="right"/>
    </xf>
    <xf numFmtId="3" fontId="7" fillId="0" borderId="0" xfId="0" applyNumberFormat="1" applyFont="1" applyBorder="1" applyAlignment="1"/>
    <xf numFmtId="0" fontId="7" fillId="0" borderId="0" xfId="0" applyFont="1" applyBorder="1" applyAlignment="1"/>
    <xf numFmtId="0" fontId="5" fillId="0" borderId="0" xfId="0" applyFont="1" applyBorder="1" applyAlignment="1">
      <alignment horizontal="left"/>
    </xf>
    <xf numFmtId="0" fontId="5" fillId="0" borderId="0" xfId="0" applyFont="1" applyBorder="1" applyAlignment="1"/>
    <xf numFmtId="3" fontId="7" fillId="0" borderId="0" xfId="0" quotePrefix="1" applyNumberFormat="1" applyFont="1" applyBorder="1" applyAlignment="1">
      <alignment horizontal="right"/>
    </xf>
    <xf numFmtId="3" fontId="7" fillId="0" borderId="0" xfId="0" applyNumberFormat="1" applyFont="1" applyBorder="1"/>
    <xf numFmtId="0" fontId="3" fillId="0" borderId="0" xfId="0" applyFont="1" applyAlignment="1">
      <alignment horizontal="center"/>
    </xf>
    <xf numFmtId="0" fontId="3" fillId="0" borderId="0" xfId="0" applyFont="1"/>
    <xf numFmtId="0" fontId="40" fillId="0" borderId="0" xfId="0" applyFont="1"/>
    <xf numFmtId="0" fontId="7" fillId="7" borderId="8" xfId="0" applyFont="1" applyFill="1" applyBorder="1"/>
    <xf numFmtId="0" fontId="7" fillId="0" borderId="9" xfId="0" applyFont="1" applyBorder="1" applyAlignment="1">
      <alignment horizontal="center" vertical="center" wrapText="1"/>
    </xf>
    <xf numFmtId="0" fontId="7" fillId="7" borderId="7" xfId="0" quotePrefix="1" applyFont="1" applyFill="1" applyBorder="1" applyAlignment="1">
      <alignment horizontal="center"/>
    </xf>
    <xf numFmtId="3" fontId="5" fillId="0" borderId="9" xfId="0" applyNumberFormat="1" applyFont="1" applyBorder="1"/>
    <xf numFmtId="3" fontId="7" fillId="0" borderId="9" xfId="0" applyNumberFormat="1" applyFont="1" applyBorder="1" applyAlignment="1">
      <alignment horizontal="right"/>
    </xf>
    <xf numFmtId="0" fontId="7" fillId="0" borderId="9" xfId="0" applyFont="1" applyBorder="1" applyAlignment="1">
      <alignment horizontal="center" vertical="top"/>
    </xf>
    <xf numFmtId="3" fontId="7" fillId="0" borderId="3" xfId="0" applyNumberFormat="1" applyFont="1" applyBorder="1"/>
    <xf numFmtId="3" fontId="7" fillId="0" borderId="9" xfId="0" quotePrefix="1" applyNumberFormat="1" applyFont="1" applyBorder="1" applyAlignment="1">
      <alignment horizontal="right"/>
    </xf>
    <xf numFmtId="0" fontId="5" fillId="7" borderId="5" xfId="0" applyFont="1" applyFill="1" applyBorder="1" applyAlignment="1"/>
    <xf numFmtId="0" fontId="5" fillId="7" borderId="0" xfId="0" applyFont="1" applyFill="1" applyAlignment="1"/>
    <xf numFmtId="0" fontId="4" fillId="0" borderId="0" xfId="0" applyFont="1" applyAlignment="1">
      <alignment horizontal="center"/>
    </xf>
    <xf numFmtId="0" fontId="3" fillId="0" borderId="0" xfId="0" applyFont="1" applyAlignment="1">
      <alignment vertical="center"/>
    </xf>
    <xf numFmtId="0" fontId="2" fillId="0" borderId="0" xfId="0" applyFont="1" applyAlignment="1">
      <alignment vertical="center"/>
    </xf>
    <xf numFmtId="0" fontId="19" fillId="0" borderId="0" xfId="0" applyFont="1" applyAlignment="1">
      <alignment vertical="center"/>
    </xf>
    <xf numFmtId="0" fontId="3" fillId="0" borderId="0" xfId="0" applyFont="1" applyAlignment="1">
      <alignment horizontal="left" vertical="center" indent="4"/>
    </xf>
    <xf numFmtId="0" fontId="42" fillId="0" borderId="0" xfId="0" applyFont="1" applyFill="1" applyAlignment="1">
      <alignment horizontal="left" vertical="center"/>
    </xf>
    <xf numFmtId="0" fontId="38" fillId="0" borderId="13" xfId="0" applyFont="1" applyFill="1" applyBorder="1" applyAlignment="1">
      <alignment horizontal="center" vertical="center" wrapText="1"/>
    </xf>
    <xf numFmtId="0" fontId="7" fillId="0" borderId="10" xfId="0" applyFont="1" applyBorder="1" applyAlignment="1">
      <alignment vertical="center"/>
    </xf>
    <xf numFmtId="0" fontId="7" fillId="0" borderId="10" xfId="0" applyFont="1" applyBorder="1" applyAlignment="1">
      <alignment horizontal="center" vertical="center"/>
    </xf>
    <xf numFmtId="0" fontId="7" fillId="0" borderId="0" xfId="0" quotePrefix="1"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7" borderId="4" xfId="0" applyFont="1" applyFill="1" applyBorder="1" applyAlignment="1">
      <alignment vertical="center"/>
    </xf>
    <xf numFmtId="0" fontId="7" fillId="7" borderId="2" xfId="0" applyFont="1" applyFill="1" applyBorder="1" applyAlignment="1">
      <alignment vertical="center"/>
    </xf>
    <xf numFmtId="0" fontId="7" fillId="0" borderId="9" xfId="0" applyFont="1" applyBorder="1" applyAlignment="1">
      <alignment horizontal="left" vertical="center"/>
    </xf>
    <xf numFmtId="0" fontId="7" fillId="0" borderId="10" xfId="0" quotePrefix="1" applyFont="1" applyBorder="1" applyAlignment="1">
      <alignment horizontal="left" vertical="center"/>
    </xf>
    <xf numFmtId="0" fontId="5" fillId="7" borderId="1" xfId="0" applyFont="1" applyFill="1" applyBorder="1" applyAlignment="1">
      <alignment vertical="center"/>
    </xf>
    <xf numFmtId="0" fontId="5" fillId="7" borderId="2" xfId="0" applyFont="1" applyFill="1" applyBorder="1" applyAlignment="1">
      <alignment vertical="center"/>
    </xf>
    <xf numFmtId="0" fontId="7" fillId="0" borderId="0" xfId="0" quotePrefix="1" applyFont="1" applyBorder="1" applyAlignment="1">
      <alignment horizontal="left" vertical="center"/>
    </xf>
    <xf numFmtId="3" fontId="7" fillId="0" borderId="0" xfId="0" quotePrefix="1" applyNumberFormat="1" applyFont="1" applyBorder="1" applyAlignment="1">
      <alignment horizontal="right" vertical="center"/>
    </xf>
    <xf numFmtId="0" fontId="2" fillId="6" borderId="14" xfId="0" applyFont="1" applyFill="1" applyBorder="1" applyAlignment="1">
      <alignment vertical="center" wrapText="1"/>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0" fontId="2" fillId="6" borderId="4" xfId="0" applyFont="1" applyFill="1" applyBorder="1" applyAlignment="1">
      <alignment vertical="center" wrapText="1"/>
    </xf>
    <xf numFmtId="0" fontId="3" fillId="0" borderId="2" xfId="0" applyFont="1" applyBorder="1"/>
    <xf numFmtId="0" fontId="3" fillId="6" borderId="4" xfId="0" applyFont="1" applyFill="1" applyBorder="1" applyAlignment="1">
      <alignment vertical="center"/>
    </xf>
    <xf numFmtId="0" fontId="33" fillId="0" borderId="0" xfId="16" applyFont="1" applyFill="1" applyAlignment="1">
      <alignment horizontal="left" wrapText="1"/>
    </xf>
    <xf numFmtId="3" fontId="2" fillId="0" borderId="0" xfId="16" applyNumberFormat="1" applyFont="1" applyFill="1" applyBorder="1" applyAlignment="1">
      <alignment horizontal="left" vertical="center"/>
    </xf>
    <xf numFmtId="0" fontId="2" fillId="0" borderId="0" xfId="16" applyFont="1" applyBorder="1" applyAlignment="1">
      <alignment horizontal="left"/>
    </xf>
    <xf numFmtId="0" fontId="3" fillId="0" borderId="0" xfId="16" applyFont="1" applyBorder="1" applyAlignment="1">
      <alignment horizontal="left"/>
    </xf>
    <xf numFmtId="0" fontId="3" fillId="0" borderId="0" xfId="0" applyFont="1" applyBorder="1" applyAlignment="1">
      <alignment horizontal="left" vertical="center" wrapText="1"/>
    </xf>
    <xf numFmtId="0" fontId="3" fillId="0" borderId="0" xfId="16" applyFont="1" applyBorder="1"/>
    <xf numFmtId="0" fontId="4" fillId="0" borderId="0" xfId="0" applyFont="1" applyAlignment="1">
      <alignment horizontal="center"/>
    </xf>
    <xf numFmtId="3" fontId="43" fillId="0" borderId="0" xfId="0" applyNumberFormat="1" applyFont="1"/>
    <xf numFmtId="3" fontId="44" fillId="0" borderId="0" xfId="0" applyNumberFormat="1" applyFont="1"/>
    <xf numFmtId="164" fontId="5" fillId="0" borderId="0" xfId="0" applyNumberFormat="1" applyFont="1"/>
    <xf numFmtId="0" fontId="5" fillId="0" borderId="0" xfId="0" applyFont="1" applyFill="1" applyBorder="1" applyAlignment="1">
      <alignment horizontal="left"/>
    </xf>
    <xf numFmtId="0" fontId="5" fillId="0" borderId="0" xfId="0" applyFont="1" applyFill="1" applyBorder="1"/>
    <xf numFmtId="0" fontId="5" fillId="0" borderId="0" xfId="0" applyFont="1" applyFill="1" applyBorder="1" applyAlignment="1">
      <alignment horizontal="center"/>
    </xf>
    <xf numFmtId="3" fontId="43" fillId="0" borderId="0" xfId="0" applyNumberFormat="1" applyFont="1" applyFill="1" applyBorder="1"/>
    <xf numFmtId="0" fontId="5" fillId="0" borderId="0" xfId="0" applyFont="1" applyFill="1" applyBorder="1" applyAlignment="1">
      <alignment vertical="center"/>
    </xf>
    <xf numFmtId="0" fontId="7" fillId="0" borderId="0" xfId="0" applyFont="1" applyFill="1" applyBorder="1" applyAlignment="1">
      <alignment horizontal="right"/>
    </xf>
    <xf numFmtId="0" fontId="7" fillId="0" borderId="12" xfId="0" quotePrefix="1" applyFont="1" applyBorder="1" applyAlignment="1">
      <alignment horizontal="center"/>
    </xf>
    <xf numFmtId="165" fontId="5" fillId="0" borderId="12" xfId="0" applyNumberFormat="1" applyFont="1" applyBorder="1" applyAlignment="1">
      <alignment horizontal="right"/>
    </xf>
    <xf numFmtId="0" fontId="7"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7"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5" fillId="7" borderId="6" xfId="0" applyFont="1" applyFill="1" applyBorder="1" applyAlignment="1">
      <alignment horizontal="left"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39" fillId="0" borderId="0" xfId="0" quotePrefix="1" applyFont="1" applyAlignment="1">
      <alignment horizontal="left" vertical="top" wrapText="1"/>
    </xf>
    <xf numFmtId="0" fontId="34" fillId="0" borderId="0" xfId="0" applyFont="1" applyAlignment="1">
      <alignment horizontal="center"/>
    </xf>
    <xf numFmtId="0" fontId="35" fillId="0" borderId="0" xfId="0" applyFont="1" applyAlignment="1">
      <alignment horizontal="center"/>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left" wrapText="1"/>
    </xf>
    <xf numFmtId="0" fontId="3" fillId="6" borderId="4"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0" borderId="0" xfId="0" applyFont="1" applyAlignment="1">
      <alignment horizontal="left" vertical="center" wrapText="1"/>
    </xf>
    <xf numFmtId="1" fontId="29" fillId="0" borderId="0" xfId="0" applyNumberFormat="1" applyFont="1" applyBorder="1" applyAlignment="1">
      <alignment horizontal="center" vertical="top" wrapText="1"/>
    </xf>
    <xf numFmtId="1" fontId="29" fillId="0" borderId="11" xfId="0" applyNumberFormat="1" applyFont="1" applyBorder="1" applyAlignment="1">
      <alignment horizontal="center" vertical="top" wrapText="1"/>
    </xf>
    <xf numFmtId="3" fontId="29" fillId="0" borderId="0" xfId="0" applyNumberFormat="1" applyFont="1" applyAlignment="1">
      <alignment horizontal="center" vertical="top" wrapText="1"/>
    </xf>
    <xf numFmtId="3" fontId="29" fillId="0" borderId="11" xfId="0" applyNumberFormat="1" applyFont="1" applyBorder="1" applyAlignment="1">
      <alignment horizontal="center" vertical="top" wrapText="1"/>
    </xf>
    <xf numFmtId="3" fontId="10" fillId="0" borderId="0" xfId="0" applyNumberFormat="1" applyFont="1" applyAlignment="1">
      <alignment horizontal="center" vertical="top" wrapText="1"/>
    </xf>
    <xf numFmtId="3" fontId="10" fillId="0" borderId="0" xfId="0" applyNumberFormat="1" applyFont="1" applyAlignment="1">
      <alignment horizontal="justify" vertical="top" wrapText="1"/>
    </xf>
    <xf numFmtId="3" fontId="10" fillId="0" borderId="11" xfId="0" applyNumberFormat="1" applyFont="1" applyBorder="1" applyAlignment="1">
      <alignment horizontal="justify" vertical="top" wrapText="1"/>
    </xf>
    <xf numFmtId="3" fontId="12" fillId="0" borderId="0" xfId="0" applyNumberFormat="1" applyFont="1" applyAlignment="1">
      <alignment horizontal="justify" vertical="top" wrapText="1"/>
    </xf>
    <xf numFmtId="3" fontId="12" fillId="0" borderId="11" xfId="0" applyNumberFormat="1" applyFont="1" applyBorder="1" applyAlignment="1">
      <alignment horizontal="justify" vertical="top" wrapText="1"/>
    </xf>
    <xf numFmtId="0" fontId="7" fillId="0" borderId="3" xfId="0" applyFont="1" applyBorder="1" applyAlignment="1">
      <alignment horizontal="left" wrapText="1"/>
    </xf>
    <xf numFmtId="0" fontId="0" fillId="0" borderId="6" xfId="0" applyBorder="1" applyAlignment="1">
      <alignment horizontal="left" wrapText="1"/>
    </xf>
    <xf numFmtId="0" fontId="13" fillId="0" borderId="3" xfId="0" applyFont="1" applyBorder="1" applyAlignment="1">
      <alignment horizontal="left" wrapText="1"/>
    </xf>
    <xf numFmtId="0" fontId="13" fillId="0" borderId="6" xfId="0" applyFont="1" applyBorder="1" applyAlignment="1">
      <alignment horizontal="left" wrapText="1"/>
    </xf>
    <xf numFmtId="0" fontId="6" fillId="0" borderId="3" xfId="0" applyFont="1" applyBorder="1" applyAlignment="1">
      <alignment horizontal="left" wrapText="1"/>
    </xf>
  </cellXfs>
  <cellStyles count="18">
    <cellStyle name="Normal" xfId="0" builtinId="0"/>
    <cellStyle name="Normal 2" xfId="1"/>
    <cellStyle name="Normal 2 2" xfId="13"/>
    <cellStyle name="Normal 2 3" xfId="16"/>
    <cellStyle name="Normal 3" xfId="2"/>
    <cellStyle name="Normal 3 2" xfId="14"/>
    <cellStyle name="Normal 4" xfId="3"/>
    <cellStyle name="Normal 5" xfId="4"/>
    <cellStyle name="Normal 5 2" xfId="15"/>
    <cellStyle name="Normal 6" xfId="5"/>
    <cellStyle name="Normal 7" xfId="17"/>
    <cellStyle name="Normal_06-02" xfId="6"/>
    <cellStyle name="Normal_06-02 2 2" xfId="7"/>
    <cellStyle name="Normal_Book2" xfId="8"/>
    <cellStyle name="Normal_İnternet Bankacılığı Raporu-Aralık 2007-revize edilmedi" xfId="9"/>
    <cellStyle name="YetComma" xfId="10"/>
    <cellStyle name="YetComma 2" xfId="11"/>
    <cellStyle name="YetComma 3"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4741354609773"/>
          <c:y val="0.16624705585722982"/>
          <c:w val="0.74132070129513428"/>
          <c:h val="0.63728038078604765"/>
        </c:manualLayout>
      </c:layout>
      <c:barChart>
        <c:barDir val="col"/>
        <c:grouping val="clustered"/>
        <c:varyColors val="0"/>
        <c:ser>
          <c:idx val="1"/>
          <c:order val="1"/>
          <c:tx>
            <c:strRef>
              <c:f>'grafik-tablo'!$C$1</c:f>
              <c:strCache>
                <c:ptCount val="1"/>
                <c:pt idx="0">
                  <c:v>Kullandırılan Miktar</c:v>
                </c:pt>
              </c:strCache>
            </c:strRef>
          </c:tx>
          <c:spPr>
            <a:solidFill>
              <a:srgbClr val="A6CAF0"/>
            </a:solidFill>
            <a:ln w="12700">
              <a:solidFill>
                <a:srgbClr val="000000"/>
              </a:solidFill>
              <a:prstDash val="solid"/>
            </a:ln>
          </c:spPr>
          <c:invertIfNegative val="1"/>
          <c:cat>
            <c:strRef>
              <c:f>'grafik-tablo'!$A$2:$A$6</c:f>
              <c:strCache>
                <c:ptCount val="5"/>
                <c:pt idx="0">
                  <c:v>2021-4</c:v>
                </c:pt>
                <c:pt idx="1">
                  <c:v>2022-1</c:v>
                </c:pt>
                <c:pt idx="2">
                  <c:v>2022-2</c:v>
                </c:pt>
                <c:pt idx="3">
                  <c:v>2022-3</c:v>
                </c:pt>
                <c:pt idx="4">
                  <c:v>2022-4</c:v>
                </c:pt>
              </c:strCache>
            </c:strRef>
          </c:cat>
          <c:val>
            <c:numRef>
              <c:f>'grafik-tablo'!$C$2:$C$6</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0-C2B5-44A2-A5DD-A345EE18DD1E}"/>
            </c:ext>
          </c:extLst>
        </c:ser>
        <c:dLbls>
          <c:showLegendKey val="0"/>
          <c:showVal val="0"/>
          <c:showCatName val="0"/>
          <c:showSerName val="0"/>
          <c:showPercent val="0"/>
          <c:showBubbleSize val="0"/>
        </c:dLbls>
        <c:gapWidth val="150"/>
        <c:axId val="681243376"/>
        <c:axId val="1"/>
      </c:barChart>
      <c:lineChart>
        <c:grouping val="standard"/>
        <c:varyColors val="0"/>
        <c:ser>
          <c:idx val="0"/>
          <c:order val="0"/>
          <c:tx>
            <c:strRef>
              <c:f>'grafik-tablo'!$B$1</c:f>
              <c:strCache>
                <c:ptCount val="1"/>
                <c:pt idx="0">
                  <c:v>Kişi Sayısı</c:v>
                </c:pt>
              </c:strCache>
            </c:strRef>
          </c:tx>
          <c:spPr>
            <a:ln w="38100">
              <a:solidFill>
                <a:srgbClr val="993366"/>
              </a:solidFill>
              <a:prstDash val="solid"/>
            </a:ln>
          </c:spPr>
          <c:marker>
            <c:symbol val="none"/>
          </c:marker>
          <c:cat>
            <c:strRef>
              <c:f>'grafik-tablo'!$A$2:$A$5</c:f>
              <c:strCache>
                <c:ptCount val="4"/>
                <c:pt idx="0">
                  <c:v>2021-4</c:v>
                </c:pt>
                <c:pt idx="1">
                  <c:v>2022-1</c:v>
                </c:pt>
                <c:pt idx="2">
                  <c:v>2022-2</c:v>
                </c:pt>
                <c:pt idx="3">
                  <c:v>2022-3</c:v>
                </c:pt>
              </c:strCache>
            </c:strRef>
          </c:cat>
          <c:val>
            <c:numRef>
              <c:f>'grafik-tablo'!$B$2:$B$6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B5-44A2-A5DD-A345EE18DD1E}"/>
            </c:ext>
          </c:extLst>
        </c:ser>
        <c:dLbls>
          <c:showLegendKey val="0"/>
          <c:showVal val="0"/>
          <c:showCatName val="0"/>
          <c:showSerName val="0"/>
          <c:showPercent val="0"/>
          <c:showBubbleSize val="0"/>
        </c:dLbls>
        <c:marker val="1"/>
        <c:smooth val="0"/>
        <c:axId val="3"/>
        <c:axId val="4"/>
      </c:lineChart>
      <c:catAx>
        <c:axId val="68124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225000"/>
          <c:min val="25000"/>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tr-TR"/>
                  <a:t>Kullandırılan Miktar (Milyar TL)</a:t>
                </a:r>
              </a:p>
            </c:rich>
          </c:tx>
          <c:layout>
            <c:manualLayout>
              <c:xMode val="edge"/>
              <c:yMode val="edge"/>
              <c:x val="8.6806133635375302E-3"/>
              <c:y val="4.5339811246998381E-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81243376"/>
        <c:crosses val="autoZero"/>
        <c:crossBetween val="between"/>
        <c:dispUnits>
          <c:builtInUnit val="thousands"/>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00000"/>
          <c:min val="2000000"/>
        </c:scaling>
        <c:delete val="0"/>
        <c:axPos val="r"/>
        <c:title>
          <c:tx>
            <c:rich>
              <a:bodyPr rot="0" vert="horz"/>
              <a:lstStyle/>
              <a:p>
                <a:pPr algn="ctr">
                  <a:defRPr sz="800" b="1" i="0" u="none" strike="noStrike" baseline="0">
                    <a:solidFill>
                      <a:srgbClr val="000000"/>
                    </a:solidFill>
                    <a:latin typeface="Arial"/>
                    <a:ea typeface="Arial"/>
                    <a:cs typeface="Arial"/>
                  </a:defRPr>
                </a:pPr>
                <a:r>
                  <a:rPr lang="tr-TR"/>
                  <a:t>Kişi Sayısı (Bin)</a:t>
                </a:r>
              </a:p>
            </c:rich>
          </c:tx>
          <c:layout>
            <c:manualLayout>
              <c:xMode val="edge"/>
              <c:yMode val="edge"/>
              <c:x val="0.81597365320669402"/>
              <c:y val="7.0529122689451051E-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
        <c:crosses val="max"/>
        <c:crossBetween val="between"/>
        <c:dispUnits>
          <c:builtInUnit val="thousands"/>
        </c:dispUnits>
      </c:valAx>
      <c:spPr>
        <a:solidFill>
          <a:srgbClr val="FFFFFF"/>
        </a:solidFill>
        <a:ln w="12700">
          <a:solidFill>
            <a:srgbClr val="808080"/>
          </a:solidFill>
          <a:prstDash val="solid"/>
        </a:ln>
      </c:spPr>
    </c:plotArea>
    <c:legend>
      <c:legendPos val="b"/>
      <c:layout>
        <c:manualLayout>
          <c:xMode val="edge"/>
          <c:yMode val="edge"/>
          <c:x val="0.14236129495944724"/>
          <c:y val="0.89912715697771828"/>
          <c:w val="0.71354285220413305"/>
          <c:h val="6.297230133467357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tr-TR"/>
              <a:t>Mal ve Hizmet Gruplarına Göre Bakiye Dağılımı</a:t>
            </a:r>
          </a:p>
        </c:rich>
      </c:tx>
      <c:layout>
        <c:manualLayout>
          <c:xMode val="edge"/>
          <c:yMode val="edge"/>
          <c:x val="0.23541701024538256"/>
          <c:y val="3.937007874015748E-2"/>
        </c:manualLayout>
      </c:layout>
      <c:overlay val="0"/>
      <c:spPr>
        <a:noFill/>
        <a:ln w="25400">
          <a:noFill/>
        </a:ln>
      </c:spPr>
    </c:title>
    <c:autoTitleDeleted val="0"/>
    <c:plotArea>
      <c:layout>
        <c:manualLayout>
          <c:layoutTarget val="inner"/>
          <c:xMode val="edge"/>
          <c:yMode val="edge"/>
          <c:x val="0.14166695488882425"/>
          <c:y val="0.22047244094488189"/>
          <c:w val="0.82916835361400065"/>
          <c:h val="0.51574803149606296"/>
        </c:manualLayout>
      </c:layout>
      <c:barChart>
        <c:barDir val="col"/>
        <c:grouping val="percentStacked"/>
        <c:varyColors val="0"/>
        <c:ser>
          <c:idx val="0"/>
          <c:order val="0"/>
          <c:tx>
            <c:strRef>
              <c:f>bakiye!$B$1</c:f>
              <c:strCache>
                <c:ptCount val="1"/>
                <c:pt idx="0">
                  <c:v>Taşıt</c:v>
                </c:pt>
              </c:strCache>
            </c:strRef>
          </c:tx>
          <c:spPr>
            <a:solidFill>
              <a:schemeClr val="tx2">
                <a:lumMod val="75000"/>
              </a:schemeClr>
            </a:solidFill>
            <a:ln w="12700">
              <a:solidFill>
                <a:srgbClr val="000000"/>
              </a:solidFill>
              <a:prstDash val="solid"/>
            </a:ln>
          </c:spPr>
          <c:invertIfNegative val="0"/>
          <c:cat>
            <c:strRef>
              <c:f>bakiye!$A$2:$A$6</c:f>
              <c:strCache>
                <c:ptCount val="5"/>
                <c:pt idx="0">
                  <c:v>2021-4</c:v>
                </c:pt>
                <c:pt idx="1">
                  <c:v>2022-1</c:v>
                </c:pt>
                <c:pt idx="2">
                  <c:v>2022-2</c:v>
                </c:pt>
                <c:pt idx="3">
                  <c:v>2022-3</c:v>
                </c:pt>
                <c:pt idx="4">
                  <c:v>2022-4</c:v>
                </c:pt>
              </c:strCache>
            </c:strRef>
          </c:cat>
          <c:val>
            <c:numRef>
              <c:f>bakiye!$B$2:$B$6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F4D-4E7B-B281-C8EB90D3CC01}"/>
            </c:ext>
          </c:extLst>
        </c:ser>
        <c:ser>
          <c:idx val="1"/>
          <c:order val="1"/>
          <c:tx>
            <c:strRef>
              <c:f>bakiye!$C$1</c:f>
              <c:strCache>
                <c:ptCount val="1"/>
                <c:pt idx="0">
                  <c:v>Konut</c:v>
                </c:pt>
              </c:strCache>
            </c:strRef>
          </c:tx>
          <c:spPr>
            <a:solidFill>
              <a:schemeClr val="tx2">
                <a:lumMod val="60000"/>
                <a:lumOff val="40000"/>
              </a:schemeClr>
            </a:solidFill>
            <a:ln w="12700">
              <a:solidFill>
                <a:srgbClr val="000000"/>
              </a:solidFill>
              <a:prstDash val="solid"/>
            </a:ln>
          </c:spPr>
          <c:invertIfNegative val="0"/>
          <c:cat>
            <c:strRef>
              <c:f>bakiye!$A$2:$A$6</c:f>
              <c:strCache>
                <c:ptCount val="5"/>
                <c:pt idx="0">
                  <c:v>2021-4</c:v>
                </c:pt>
                <c:pt idx="1">
                  <c:v>2022-1</c:v>
                </c:pt>
                <c:pt idx="2">
                  <c:v>2022-2</c:v>
                </c:pt>
                <c:pt idx="3">
                  <c:v>2022-3</c:v>
                </c:pt>
                <c:pt idx="4">
                  <c:v>2022-4</c:v>
                </c:pt>
              </c:strCache>
            </c:strRef>
          </c:cat>
          <c:val>
            <c:numRef>
              <c:f>bakiye!$C$2:$C$6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6F4D-4E7B-B281-C8EB90D3CC01}"/>
            </c:ext>
          </c:extLst>
        </c:ser>
        <c:ser>
          <c:idx val="2"/>
          <c:order val="2"/>
          <c:tx>
            <c:strRef>
              <c:f>bakiye!$D$1</c:f>
              <c:strCache>
                <c:ptCount val="1"/>
                <c:pt idx="0">
                  <c:v>İhtiyaç</c:v>
                </c:pt>
              </c:strCache>
            </c:strRef>
          </c:tx>
          <c:spPr>
            <a:solidFill>
              <a:schemeClr val="tx2">
                <a:lumMod val="40000"/>
                <a:lumOff val="60000"/>
              </a:schemeClr>
            </a:solidFill>
            <a:ln w="12700">
              <a:solidFill>
                <a:srgbClr val="000000"/>
              </a:solidFill>
              <a:prstDash val="solid"/>
            </a:ln>
          </c:spPr>
          <c:invertIfNegative val="0"/>
          <c:cat>
            <c:strRef>
              <c:f>bakiye!$A$2:$A$6</c:f>
              <c:strCache>
                <c:ptCount val="5"/>
                <c:pt idx="0">
                  <c:v>2021-4</c:v>
                </c:pt>
                <c:pt idx="1">
                  <c:v>2022-1</c:v>
                </c:pt>
                <c:pt idx="2">
                  <c:v>2022-2</c:v>
                </c:pt>
                <c:pt idx="3">
                  <c:v>2022-3</c:v>
                </c:pt>
                <c:pt idx="4">
                  <c:v>2022-4</c:v>
                </c:pt>
              </c:strCache>
            </c:strRef>
          </c:cat>
          <c:val>
            <c:numRef>
              <c:f>bakiye!$D$2:$D$6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6F4D-4E7B-B281-C8EB90D3CC01}"/>
            </c:ext>
          </c:extLst>
        </c:ser>
        <c:ser>
          <c:idx val="3"/>
          <c:order val="3"/>
          <c:tx>
            <c:strRef>
              <c:f>bakiye!$E$1</c:f>
              <c:strCache>
                <c:ptCount val="1"/>
                <c:pt idx="0">
                  <c:v>Diğer</c:v>
                </c:pt>
              </c:strCache>
            </c:strRef>
          </c:tx>
          <c:spPr>
            <a:solidFill>
              <a:srgbClr val="E3E3E3"/>
            </a:solidFill>
            <a:ln w="12700">
              <a:solidFill>
                <a:srgbClr val="000000"/>
              </a:solidFill>
              <a:prstDash val="solid"/>
            </a:ln>
          </c:spPr>
          <c:invertIfNegative val="0"/>
          <c:cat>
            <c:strRef>
              <c:f>bakiye!$A$2:$A$6</c:f>
              <c:strCache>
                <c:ptCount val="5"/>
                <c:pt idx="0">
                  <c:v>2021-4</c:v>
                </c:pt>
                <c:pt idx="1">
                  <c:v>2022-1</c:v>
                </c:pt>
                <c:pt idx="2">
                  <c:v>2022-2</c:v>
                </c:pt>
                <c:pt idx="3">
                  <c:v>2022-3</c:v>
                </c:pt>
                <c:pt idx="4">
                  <c:v>2022-4</c:v>
                </c:pt>
              </c:strCache>
            </c:strRef>
          </c:cat>
          <c:val>
            <c:numRef>
              <c:f>bakiye!$E$2:$E$6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6F4D-4E7B-B281-C8EB90D3CC01}"/>
            </c:ext>
          </c:extLst>
        </c:ser>
        <c:dLbls>
          <c:showLegendKey val="0"/>
          <c:showVal val="0"/>
          <c:showCatName val="0"/>
          <c:showSerName val="0"/>
          <c:showPercent val="0"/>
          <c:showBubbleSize val="0"/>
        </c:dLbls>
        <c:gapWidth val="150"/>
        <c:overlap val="100"/>
        <c:axId val="420182056"/>
        <c:axId val="1"/>
      </c:barChart>
      <c:catAx>
        <c:axId val="420182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0182056"/>
        <c:crosses val="autoZero"/>
        <c:crossBetween val="between"/>
        <c:majorUnit val="0.2"/>
      </c:valAx>
      <c:spPr>
        <a:solidFill>
          <a:srgbClr val="FFFFFF"/>
        </a:solidFill>
        <a:ln w="12700">
          <a:solidFill>
            <a:srgbClr val="FFFFFF"/>
          </a:solidFill>
          <a:prstDash val="solid"/>
        </a:ln>
      </c:spPr>
    </c:plotArea>
    <c:legend>
      <c:legendPos val="b"/>
      <c:layout>
        <c:manualLayout>
          <c:xMode val="edge"/>
          <c:yMode val="edge"/>
          <c:x val="0.37708418891170431"/>
          <c:y val="0.88582677165354329"/>
          <c:w val="0.35833400701708989"/>
          <c:h val="8.6614173228346414E-2"/>
        </c:manualLayout>
      </c:layout>
      <c:overlay val="0"/>
      <c:spPr>
        <a:solidFill>
          <a:srgbClr val="FFFFFF"/>
        </a:solidFill>
        <a:ln w="3175">
          <a:solidFill>
            <a:srgbClr val="000000"/>
          </a:solidFill>
          <a:prstDash val="solid"/>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0</xdr:colOff>
      <xdr:row>81</xdr:row>
      <xdr:rowOff>0</xdr:rowOff>
    </xdr:to>
    <xdr:grpSp>
      <xdr:nvGrpSpPr>
        <xdr:cNvPr id="366415" name="Group 3"/>
        <xdr:cNvGrpSpPr>
          <a:grpSpLocks/>
        </xdr:cNvGrpSpPr>
      </xdr:nvGrpSpPr>
      <xdr:grpSpPr bwMode="auto">
        <a:xfrm>
          <a:off x="19050" y="0"/>
          <a:ext cx="8482013" cy="13596938"/>
          <a:chOff x="571501" y="190499"/>
          <a:chExt cx="8243454" cy="13231092"/>
        </a:xfrm>
      </xdr:grpSpPr>
      <xdr:pic>
        <xdr:nvPicPr>
          <xdr:cNvPr id="36642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190499"/>
            <a:ext cx="8243454" cy="1323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66423" name="Group 5"/>
          <xdr:cNvGrpSpPr>
            <a:grpSpLocks/>
          </xdr:cNvGrpSpPr>
        </xdr:nvGrpSpPr>
        <xdr:grpSpPr bwMode="auto">
          <a:xfrm>
            <a:off x="1318360" y="4442944"/>
            <a:ext cx="6740401" cy="8771617"/>
            <a:chOff x="1318360" y="4390991"/>
            <a:chExt cx="6740401" cy="8771617"/>
          </a:xfrm>
        </xdr:grpSpPr>
        <xdr:sp macro="" textlink="">
          <xdr:nvSpPr>
            <xdr:cNvPr id="7" name="TextBox 6"/>
            <xdr:cNvSpPr txBox="1">
              <a:spLocks noChangeAspect="1"/>
            </xdr:cNvSpPr>
          </xdr:nvSpPr>
          <xdr:spPr>
            <a:xfrm>
              <a:off x="1320906" y="4390378"/>
              <a:ext cx="6735392" cy="2606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5400" b="0">
                  <a:solidFill>
                    <a:schemeClr val="bg1"/>
                  </a:solidFill>
                  <a:latin typeface="Arial" panose="020B0604020202020204" pitchFamily="34" charset="0"/>
                  <a:cs typeface="Arial" panose="020B0604020202020204" pitchFamily="34" charset="0"/>
                </a:rPr>
                <a:t>Kadın Girişimcilere Verilen </a:t>
              </a:r>
              <a:r>
                <a:rPr lang="en-US" sz="5400" b="0">
                  <a:solidFill>
                    <a:schemeClr val="bg1"/>
                  </a:solidFill>
                  <a:latin typeface="Arial" panose="020B0604020202020204" pitchFamily="34" charset="0"/>
                  <a:cs typeface="Arial" panose="020B0604020202020204" pitchFamily="34" charset="0"/>
                </a:rPr>
                <a:t>Krediler</a:t>
              </a:r>
              <a:endParaRPr lang="tr-TR" sz="5400" b="0">
                <a:solidFill>
                  <a:schemeClr val="bg1"/>
                </a:solidFill>
                <a:latin typeface="Arial" panose="020B0604020202020204" pitchFamily="34" charset="0"/>
                <a:cs typeface="Arial" panose="020B0604020202020204" pitchFamily="34" charset="0"/>
              </a:endParaRPr>
            </a:p>
          </xdr:txBody>
        </xdr:sp>
        <xdr:sp macro="" textlink="">
          <xdr:nvSpPr>
            <xdr:cNvPr id="8" name="TextBox 7"/>
            <xdr:cNvSpPr txBox="1">
              <a:spLocks noChangeAspect="1"/>
            </xdr:cNvSpPr>
          </xdr:nvSpPr>
          <xdr:spPr>
            <a:xfrm>
              <a:off x="2468143" y="7538826"/>
              <a:ext cx="4394658" cy="150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3200">
                  <a:solidFill>
                    <a:schemeClr val="bg1"/>
                  </a:solidFill>
                  <a:latin typeface="Arial" panose="020B0604020202020204" pitchFamily="34" charset="0"/>
                  <a:cs typeface="Arial" panose="020B0604020202020204" pitchFamily="34" charset="0"/>
                </a:rPr>
                <a:t>Haziran 2023</a:t>
              </a:r>
            </a:p>
          </xdr:txBody>
        </xdr:sp>
        <xdr:sp macro="" textlink="">
          <xdr:nvSpPr>
            <xdr:cNvPr id="9" name="TextBox 8"/>
            <xdr:cNvSpPr txBox="1">
              <a:spLocks noChangeAspect="1"/>
            </xdr:cNvSpPr>
          </xdr:nvSpPr>
          <xdr:spPr>
            <a:xfrm>
              <a:off x="2394128" y="12199670"/>
              <a:ext cx="4394658" cy="437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2000">
                  <a:solidFill>
                    <a:schemeClr val="bg1"/>
                  </a:solidFill>
                  <a:latin typeface="Arial" panose="020B0604020202020204" pitchFamily="34" charset="0"/>
                  <a:cs typeface="Arial" panose="020B0604020202020204" pitchFamily="34" charset="0"/>
                </a:rPr>
                <a:t> Rapor Kodu: </a:t>
              </a:r>
              <a:r>
                <a:rPr lang="en-US" sz="2000">
                  <a:solidFill>
                    <a:schemeClr val="bg1"/>
                  </a:solidFill>
                  <a:latin typeface="Arial" panose="020B0604020202020204" pitchFamily="34" charset="0"/>
                  <a:cs typeface="Arial" panose="020B0604020202020204" pitchFamily="34" charset="0"/>
                </a:rPr>
                <a:t>DT25</a:t>
              </a:r>
              <a:endParaRPr lang="tr-TR" sz="2000">
                <a:solidFill>
                  <a:schemeClr val="bg1"/>
                </a:solidFill>
                <a:latin typeface="Arial" panose="020B0604020202020204" pitchFamily="34" charset="0"/>
                <a:cs typeface="Arial" panose="020B0604020202020204" pitchFamily="34" charset="0"/>
              </a:endParaRPr>
            </a:p>
          </xdr:txBody>
        </xdr:sp>
        <xdr:sp macro="" textlink="">
          <xdr:nvSpPr>
            <xdr:cNvPr id="10" name="TextBox 9"/>
            <xdr:cNvSpPr txBox="1">
              <a:spLocks noChangeAspect="1"/>
            </xdr:cNvSpPr>
          </xdr:nvSpPr>
          <xdr:spPr>
            <a:xfrm>
              <a:off x="2403380" y="12722826"/>
              <a:ext cx="4394658" cy="437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2000" i="0" baseline="0">
                  <a:solidFill>
                    <a:schemeClr val="bg1"/>
                  </a:solidFill>
                  <a:latin typeface="Arial" panose="020B0604020202020204" pitchFamily="34" charset="0"/>
                  <a:cs typeface="Arial" panose="020B0604020202020204" pitchFamily="34" charset="0"/>
                </a:rPr>
                <a:t>Eylül 2023</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9</xdr:row>
      <xdr:rowOff>152400</xdr:rowOff>
    </xdr:from>
    <xdr:to>
      <xdr:col>8</xdr:col>
      <xdr:colOff>219075</xdr:colOff>
      <xdr:row>30</xdr:row>
      <xdr:rowOff>161925</xdr:rowOff>
    </xdr:to>
    <xdr:graphicFrame macro="">
      <xdr:nvGraphicFramePr>
        <xdr:cNvPr id="53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7</xdr:row>
      <xdr:rowOff>76200</xdr:rowOff>
    </xdr:from>
    <xdr:to>
      <xdr:col>7</xdr:col>
      <xdr:colOff>257175</xdr:colOff>
      <xdr:row>22</xdr:row>
      <xdr:rowOff>66675</xdr:rowOff>
    </xdr:to>
    <xdr:graphicFrame macro="">
      <xdr:nvGraphicFramePr>
        <xdr:cNvPr id="65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aq\f\Users1\istatistik\GONCA\1GONCA\BANKALARIMIZ%201997\K&#304;TAP\tbb-ad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statistik/3-AYLIK%20RAPORLAR/3.%20&#199;a&#287;r&#305;%20Merkezi%20&#304;statistikleri/&#199;a&#287;r&#305;%20Merkezi%20&#304;statistikleri%20Veri%20Giri&#351;%20Form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raporlar\2003%20Eyl&#252;l\Bankalar&#305;m&#305;z-Eyl&#252;l%202003-yata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ürkçe-tbb"/>
      <sheetName val="ing- tbb"/>
      <sheetName val="türkçe-adres"/>
      <sheetName val="ing-adres"/>
      <sheetName val="#REF"/>
    </sheetNames>
    <sheetDataSet>
      <sheetData sheetId="0"/>
      <sheetData sheetId="1"/>
      <sheetData sheetId="2"/>
      <sheetData sheetId="3">
        <row r="3">
          <cell r="A3" t="str">
            <v>Banks</v>
          </cell>
          <cell r="B3" t="str">
            <v>Chairman of the</v>
          </cell>
          <cell r="C3" t="str">
            <v>General Manager</v>
          </cell>
          <cell r="D3" t="str">
            <v>Head Office</v>
          </cell>
          <cell r="E3" t="str">
            <v>Phone</v>
          </cell>
          <cell r="F3" t="str">
            <v>Fax</v>
          </cell>
        </row>
        <row r="4">
          <cell r="B4" t="str">
            <v>Board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çıklama"/>
    </sheetNames>
    <sheetDataSet>
      <sheetData sheetId="0">
        <row r="9">
          <cell r="D9">
            <v>0</v>
          </cell>
        </row>
        <row r="10">
          <cell r="D10">
            <v>0</v>
          </cell>
        </row>
        <row r="12">
          <cell r="D12">
            <v>0</v>
          </cell>
        </row>
        <row r="13">
          <cell r="D13">
            <v>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psi"/>
      <sheetName val="KONS"/>
      <sheetName val="GRUPLAR"/>
      <sheetName val="kontrol"/>
      <sheetName val="AKTIF"/>
      <sheetName val="PASIF"/>
      <sheetName val="NAZIM"/>
      <sheetName val="KZ1"/>
      <sheetName val="RASYO2"/>
      <sheetName val="kur"/>
      <sheetName val="AKTIF(e)"/>
      <sheetName val="PASIF(e)"/>
      <sheetName val="NAZIM(e)"/>
      <sheetName val="KZ1(e)"/>
      <sheetName val="eRASYO2"/>
      <sheetName val="AKTIF(eu)"/>
      <sheetName val="PASIF(eu)"/>
      <sheetName val="NAZIM(eu)"/>
      <sheetName val="KZ1(eu)"/>
      <sheetName val="euRASYO2"/>
    </sheetNames>
    <sheetDataSet>
      <sheetData sheetId="0" refreshError="1"/>
      <sheetData sheetId="1" refreshError="1"/>
      <sheetData sheetId="2" refreshError="1"/>
      <sheetData sheetId="3" refreshError="1"/>
      <sheetData sheetId="4">
        <row r="8">
          <cell r="F8" t="str">
            <v>Menkul Değerler Cüzdanı (net)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showGridLines="0" tabSelected="1" view="pageBreakPreview" zoomScale="40" zoomScaleNormal="100" zoomScaleSheetLayoutView="40" workbookViewId="0"/>
  </sheetViews>
  <sheetFormatPr defaultRowHeight="12.75" x14ac:dyDescent="0.2"/>
  <cols>
    <col min="1" max="1" width="127.5703125" style="71" customWidth="1"/>
    <col min="2" max="2" width="9.140625" style="71" customWidth="1"/>
    <col min="3" max="16384" width="9.140625" style="71"/>
  </cols>
  <sheetData>
    <row r="1" spans="1:1" ht="15" x14ac:dyDescent="0.2">
      <c r="A1" s="70"/>
    </row>
    <row r="2" spans="1:1" ht="15" x14ac:dyDescent="0.2">
      <c r="A2" s="70"/>
    </row>
    <row r="4" spans="1:1" s="73" customFormat="1" x14ac:dyDescent="0.2">
      <c r="A4" s="72"/>
    </row>
    <row r="5" spans="1:1" x14ac:dyDescent="0.2">
      <c r="A5" s="72"/>
    </row>
    <row r="6" spans="1:1" x14ac:dyDescent="0.2">
      <c r="A6" s="72"/>
    </row>
    <row r="8" spans="1:1" x14ac:dyDescent="0.2">
      <c r="A8" s="74"/>
    </row>
    <row r="11" spans="1:1" x14ac:dyDescent="0.2">
      <c r="A11" s="72"/>
    </row>
    <row r="12" spans="1:1" x14ac:dyDescent="0.2">
      <c r="A12" s="72"/>
    </row>
    <row r="14" spans="1:1" x14ac:dyDescent="0.2">
      <c r="A14" s="72"/>
    </row>
    <row r="25" spans="1:1" x14ac:dyDescent="0.2">
      <c r="A25" s="75"/>
    </row>
    <row r="26" spans="1:1" x14ac:dyDescent="0.2">
      <c r="A26" s="75"/>
    </row>
    <row r="27" spans="1:1" ht="12.75" customHeight="1" x14ac:dyDescent="0.2">
      <c r="A27" s="75"/>
    </row>
    <row r="46" spans="1:1" s="77" customFormat="1" ht="15" customHeight="1" x14ac:dyDescent="0.2">
      <c r="A46" s="78"/>
    </row>
    <row r="48" spans="1:1" s="77" customFormat="1" ht="13.5" customHeight="1" x14ac:dyDescent="0.2">
      <c r="A48" s="78"/>
    </row>
    <row r="49" spans="1:1" ht="13.5" customHeight="1" x14ac:dyDescent="0.2"/>
    <row r="50" spans="1:1" x14ac:dyDescent="0.2">
      <c r="A50" s="76"/>
    </row>
    <row r="51" spans="1:1" ht="15" customHeight="1" x14ac:dyDescent="0.2"/>
  </sheetData>
  <phoneticPr fontId="16" type="noConversion"/>
  <printOptions horizontalCentered="1" verticalCentered="1"/>
  <pageMargins left="0.17" right="0.17" top="0.17" bottom="0.17" header="0.17" footer="0.17"/>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zoomScaleNormal="75" workbookViewId="0">
      <selection sqref="A1:I1"/>
    </sheetView>
  </sheetViews>
  <sheetFormatPr defaultRowHeight="11.25" x14ac:dyDescent="0.2"/>
  <cols>
    <col min="1" max="1" width="6.42578125" style="187" customWidth="1"/>
    <col min="2" max="2" width="8" style="115" customWidth="1"/>
    <col min="3" max="3" width="11.28515625" style="115" customWidth="1"/>
    <col min="4" max="4" width="11.28515625" style="187" customWidth="1"/>
    <col min="5" max="9" width="11.28515625" style="115" customWidth="1"/>
    <col min="10" max="10" width="10.7109375" style="115" customWidth="1"/>
    <col min="11" max="11" width="9.140625" style="115"/>
    <col min="12" max="12" width="13.42578125" style="115" customWidth="1"/>
    <col min="13" max="13" width="11.42578125" style="115" customWidth="1"/>
    <col min="14" max="15" width="11.85546875" style="115" customWidth="1"/>
    <col min="16" max="16384" width="9.140625" style="115"/>
  </cols>
  <sheetData>
    <row r="1" spans="1:15" ht="21.75" customHeight="1" x14ac:dyDescent="0.25">
      <c r="A1" s="207" t="s">
        <v>36</v>
      </c>
      <c r="B1" s="207"/>
      <c r="C1" s="207"/>
      <c r="D1" s="207"/>
      <c r="E1" s="207"/>
      <c r="F1" s="207"/>
      <c r="G1" s="207"/>
      <c r="H1" s="207"/>
      <c r="I1" s="207"/>
      <c r="J1" s="109"/>
      <c r="K1" s="109"/>
    </row>
    <row r="2" spans="1:15" ht="17.25" customHeight="1" x14ac:dyDescent="0.25">
      <c r="A2" s="208" t="s">
        <v>97</v>
      </c>
      <c r="B2" s="208"/>
      <c r="C2" s="208"/>
      <c r="D2" s="208"/>
      <c r="E2" s="208"/>
      <c r="F2" s="208"/>
      <c r="G2" s="208"/>
      <c r="H2" s="208"/>
      <c r="I2" s="208"/>
      <c r="J2" s="110"/>
      <c r="K2" s="110"/>
    </row>
    <row r="3" spans="1:15" s="143" customFormat="1" ht="19.5" customHeight="1" x14ac:dyDescent="0.2">
      <c r="A3" s="121" t="s">
        <v>123</v>
      </c>
      <c r="B3" s="142"/>
      <c r="C3" s="142"/>
      <c r="D3" s="142"/>
      <c r="E3" s="142"/>
      <c r="F3" s="142"/>
      <c r="G3" s="142"/>
      <c r="H3" s="142"/>
      <c r="I3" s="142"/>
      <c r="J3" s="142"/>
    </row>
    <row r="4" spans="1:15" s="3" customFormat="1" ht="11.25" customHeight="1" x14ac:dyDescent="0.2">
      <c r="A4" s="7"/>
      <c r="D4" s="6"/>
    </row>
    <row r="5" spans="1:15" s="3" customFormat="1" ht="24" customHeight="1" x14ac:dyDescent="0.2">
      <c r="A5" s="127"/>
      <c r="B5" s="145" t="s">
        <v>0</v>
      </c>
      <c r="C5" s="202" t="s">
        <v>61</v>
      </c>
      <c r="D5" s="202" t="s">
        <v>80</v>
      </c>
    </row>
    <row r="6" spans="1:15" s="3" customFormat="1" ht="21.75" customHeight="1" x14ac:dyDescent="0.2">
      <c r="A6" s="131" t="s">
        <v>1</v>
      </c>
      <c r="B6" s="147"/>
      <c r="C6" s="204"/>
      <c r="D6" s="204"/>
    </row>
    <row r="7" spans="1:15" s="3" customFormat="1" ht="11.25" customHeight="1" x14ac:dyDescent="0.2">
      <c r="A7" s="133">
        <v>2022</v>
      </c>
      <c r="B7" s="19" t="s">
        <v>27</v>
      </c>
      <c r="C7" s="20">
        <v>75334848.194299996</v>
      </c>
      <c r="D7" s="20">
        <v>321370</v>
      </c>
    </row>
    <row r="8" spans="1:15" s="3" customFormat="1" ht="11.25" customHeight="1" x14ac:dyDescent="0.2">
      <c r="A8" s="13" t="s">
        <v>7</v>
      </c>
      <c r="B8" s="19" t="s">
        <v>2</v>
      </c>
      <c r="C8" s="20">
        <v>13517705.748500001</v>
      </c>
      <c r="D8" s="20">
        <v>349</v>
      </c>
    </row>
    <row r="9" spans="1:15" s="135" customFormat="1" ht="11.25" customHeight="1" x14ac:dyDescent="0.2">
      <c r="A9" s="29"/>
      <c r="B9" s="23" t="s">
        <v>3</v>
      </c>
      <c r="C9" s="134">
        <v>88852553.9428</v>
      </c>
      <c r="D9" s="134">
        <v>321536</v>
      </c>
      <c r="E9" s="3"/>
    </row>
    <row r="10" spans="1:15" s="3" customFormat="1" ht="11.25" customHeight="1" x14ac:dyDescent="0.2">
      <c r="A10" s="133">
        <v>2023</v>
      </c>
      <c r="B10" s="19" t="s">
        <v>27</v>
      </c>
      <c r="C10" s="20">
        <v>84649802.208299994</v>
      </c>
      <c r="D10" s="20">
        <v>321706</v>
      </c>
    </row>
    <row r="11" spans="1:15" s="3" customFormat="1" ht="11.25" customHeight="1" x14ac:dyDescent="0.2">
      <c r="A11" s="13" t="s">
        <v>4</v>
      </c>
      <c r="B11" s="19" t="s">
        <v>2</v>
      </c>
      <c r="C11" s="20">
        <v>13095566.5758</v>
      </c>
      <c r="D11" s="20">
        <v>329</v>
      </c>
    </row>
    <row r="12" spans="1:15" s="135" customFormat="1" ht="11.25" customHeight="1" x14ac:dyDescent="0.2">
      <c r="A12" s="29"/>
      <c r="B12" s="23" t="s">
        <v>3</v>
      </c>
      <c r="C12" s="134">
        <v>97745368.784099996</v>
      </c>
      <c r="D12" s="134">
        <v>320731</v>
      </c>
      <c r="E12" s="3"/>
      <c r="O12" s="188"/>
    </row>
    <row r="13" spans="1:15" s="3" customFormat="1" ht="11.25" customHeight="1" x14ac:dyDescent="0.2">
      <c r="A13" s="133">
        <v>2023</v>
      </c>
      <c r="B13" s="19" t="s">
        <v>27</v>
      </c>
      <c r="C13" s="20">
        <v>98541161.328600004</v>
      </c>
      <c r="D13" s="20">
        <v>293539</v>
      </c>
      <c r="O13" s="189"/>
    </row>
    <row r="14" spans="1:15" s="3" customFormat="1" ht="11.25" customHeight="1" x14ac:dyDescent="0.2">
      <c r="A14" s="13" t="s">
        <v>69</v>
      </c>
      <c r="B14" s="19" t="s">
        <v>2</v>
      </c>
      <c r="C14" s="20">
        <v>24457638.171599999</v>
      </c>
      <c r="D14" s="20">
        <v>342</v>
      </c>
      <c r="O14" s="190"/>
    </row>
    <row r="15" spans="1:15" s="135" customFormat="1" ht="11.25" customHeight="1" x14ac:dyDescent="0.2">
      <c r="A15" s="29"/>
      <c r="B15" s="23" t="s">
        <v>3</v>
      </c>
      <c r="C15" s="134">
        <v>122998799.5002</v>
      </c>
      <c r="D15" s="134">
        <v>293676</v>
      </c>
      <c r="E15" s="3"/>
    </row>
    <row r="16" spans="1:15" s="135" customFormat="1" ht="10.5" customHeight="1" x14ac:dyDescent="0.2">
      <c r="A16" s="83"/>
      <c r="B16" s="15"/>
      <c r="C16" s="30"/>
      <c r="D16" s="30"/>
      <c r="E16" s="3"/>
      <c r="H16" s="30"/>
      <c r="I16" s="3"/>
      <c r="J16" s="3"/>
    </row>
    <row r="17" spans="1:13" s="3" customFormat="1" ht="10.5" customHeight="1" x14ac:dyDescent="0.2">
      <c r="A17" s="6"/>
      <c r="B17" s="27"/>
      <c r="D17" s="6"/>
      <c r="E17" s="24"/>
      <c r="F17" s="24"/>
      <c r="G17" s="24"/>
      <c r="H17" s="24"/>
      <c r="I17" s="24"/>
      <c r="J17" s="24"/>
      <c r="L17" s="188"/>
    </row>
    <row r="18" spans="1:13" s="192" customFormat="1" ht="10.5" customHeight="1" x14ac:dyDescent="0.2">
      <c r="A18" s="125" t="s">
        <v>253</v>
      </c>
      <c r="B18" s="191"/>
      <c r="D18" s="193"/>
      <c r="L18" s="194"/>
    </row>
    <row r="19" spans="1:13" s="192" customFormat="1" ht="10.5" customHeight="1" x14ac:dyDescent="0.2">
      <c r="A19" s="193"/>
      <c r="D19" s="193"/>
    </row>
    <row r="20" spans="1:13" s="195" customFormat="1" ht="15.75" customHeight="1" x14ac:dyDescent="0.2">
      <c r="A20" s="126"/>
      <c r="B20" s="8"/>
      <c r="C20" s="161" t="s">
        <v>110</v>
      </c>
      <c r="D20" s="161" t="s">
        <v>111</v>
      </c>
      <c r="E20" s="161" t="s">
        <v>106</v>
      </c>
      <c r="F20" s="161" t="s">
        <v>112</v>
      </c>
      <c r="G20" s="161" t="s">
        <v>107</v>
      </c>
      <c r="H20" s="161" t="s">
        <v>108</v>
      </c>
      <c r="I20" s="161" t="s">
        <v>109</v>
      </c>
      <c r="J20" s="161" t="s">
        <v>113</v>
      </c>
      <c r="K20" s="161" t="s">
        <v>160</v>
      </c>
      <c r="L20" s="161" t="s">
        <v>161</v>
      </c>
      <c r="M20" s="3"/>
    </row>
    <row r="21" spans="1:13" s="192" customFormat="1" ht="12" customHeight="1" x14ac:dyDescent="0.2">
      <c r="A21" s="163"/>
      <c r="B21" s="162"/>
      <c r="C21" s="199" t="s">
        <v>61</v>
      </c>
      <c r="D21" s="200"/>
      <c r="E21" s="200"/>
      <c r="F21" s="200"/>
      <c r="G21" s="200"/>
      <c r="H21" s="200"/>
      <c r="I21" s="200"/>
      <c r="J21" s="200"/>
      <c r="K21" s="200"/>
      <c r="L21" s="200"/>
      <c r="M21" s="201"/>
    </row>
    <row r="22" spans="1:13" s="192" customFormat="1" ht="12" customHeight="1" x14ac:dyDescent="0.2">
      <c r="A22" s="129"/>
      <c r="B22" s="130"/>
      <c r="C22" s="202" t="s">
        <v>83</v>
      </c>
      <c r="D22" s="202" t="s">
        <v>116</v>
      </c>
      <c r="E22" s="202" t="s">
        <v>84</v>
      </c>
      <c r="F22" s="202" t="s">
        <v>117</v>
      </c>
      <c r="G22" s="202" t="s">
        <v>85</v>
      </c>
      <c r="H22" s="202" t="s">
        <v>127</v>
      </c>
      <c r="I22" s="202" t="s">
        <v>125</v>
      </c>
      <c r="J22" s="202" t="s">
        <v>124</v>
      </c>
      <c r="K22" s="202" t="s">
        <v>126</v>
      </c>
      <c r="L22" s="202" t="s">
        <v>128</v>
      </c>
      <c r="M22" s="205" t="s">
        <v>3</v>
      </c>
    </row>
    <row r="23" spans="1:13" s="196" customFormat="1" ht="12" customHeight="1" x14ac:dyDescent="0.2">
      <c r="A23" s="131" t="s">
        <v>254</v>
      </c>
      <c r="B23" s="132" t="s">
        <v>1</v>
      </c>
      <c r="C23" s="203" t="s">
        <v>83</v>
      </c>
      <c r="D23" s="204" t="s">
        <v>101</v>
      </c>
      <c r="E23" s="203" t="s">
        <v>84</v>
      </c>
      <c r="F23" s="203" t="s">
        <v>102</v>
      </c>
      <c r="G23" s="203" t="s">
        <v>85</v>
      </c>
      <c r="H23" s="203" t="s">
        <v>86</v>
      </c>
      <c r="I23" s="203" t="s">
        <v>87</v>
      </c>
      <c r="J23" s="203" t="s">
        <v>103</v>
      </c>
      <c r="K23" s="203" t="s">
        <v>104</v>
      </c>
      <c r="L23" s="203" t="s">
        <v>105</v>
      </c>
      <c r="M23" s="206"/>
    </row>
    <row r="24" spans="1:13" s="192" customFormat="1" ht="12" customHeight="1" x14ac:dyDescent="0.2">
      <c r="A24" s="133">
        <v>2022</v>
      </c>
      <c r="B24" s="117" t="s">
        <v>7</v>
      </c>
      <c r="C24" s="198">
        <v>3.4289713472167618</v>
      </c>
      <c r="D24" s="198">
        <v>27.632959581583943</v>
      </c>
      <c r="E24" s="198">
        <v>4.0763881399573716</v>
      </c>
      <c r="F24" s="198">
        <v>48.38480825010658</v>
      </c>
      <c r="G24" s="198">
        <v>0.94630604049997502</v>
      </c>
      <c r="H24" s="198">
        <v>0.55724917914435357</v>
      </c>
      <c r="I24" s="198">
        <v>1.1598822068288759</v>
      </c>
      <c r="J24" s="198">
        <v>3.7157979001492181</v>
      </c>
      <c r="K24" s="198">
        <v>3.555491000176203</v>
      </c>
      <c r="L24" s="198">
        <v>6.5421463543367073</v>
      </c>
      <c r="M24" s="198">
        <v>100</v>
      </c>
    </row>
    <row r="25" spans="1:13" s="192" customFormat="1" ht="12" customHeight="1" x14ac:dyDescent="0.2">
      <c r="A25" s="133">
        <v>2023</v>
      </c>
      <c r="B25" s="117" t="s">
        <v>4</v>
      </c>
      <c r="C25" s="198">
        <v>4.3417903389550698</v>
      </c>
      <c r="D25" s="198">
        <v>24.370578830996767</v>
      </c>
      <c r="E25" s="198">
        <v>3.6914968111878381</v>
      </c>
      <c r="F25" s="198">
        <v>49.986512337858947</v>
      </c>
      <c r="G25" s="198">
        <v>0.93294497846153457</v>
      </c>
      <c r="H25" s="198">
        <v>0.54495762143095516</v>
      </c>
      <c r="I25" s="198">
        <v>1.0394897096354767</v>
      </c>
      <c r="J25" s="198">
        <v>3.7398132284348198</v>
      </c>
      <c r="K25" s="198">
        <v>3.3456542607671143</v>
      </c>
      <c r="L25" s="198">
        <v>8.0067618822714675</v>
      </c>
      <c r="M25" s="198">
        <v>100</v>
      </c>
    </row>
    <row r="26" spans="1:13" s="192" customFormat="1" ht="12" customHeight="1" x14ac:dyDescent="0.2">
      <c r="A26" s="197">
        <v>2023</v>
      </c>
      <c r="B26" s="117" t="s">
        <v>69</v>
      </c>
      <c r="C26" s="198">
        <v>2.8971484360347506</v>
      </c>
      <c r="D26" s="198">
        <v>26.572280691056108</v>
      </c>
      <c r="E26" s="198">
        <v>4.1019725692548397</v>
      </c>
      <c r="F26" s="198">
        <v>48.628539345307615</v>
      </c>
      <c r="G26" s="198">
        <v>1.0338710207128394</v>
      </c>
      <c r="H26" s="198">
        <v>0.47239880609865481</v>
      </c>
      <c r="I26" s="198">
        <v>0.99270675510380368</v>
      </c>
      <c r="J26" s="198">
        <v>3.2085640788900536</v>
      </c>
      <c r="K26" s="198">
        <v>3.0948487515619485</v>
      </c>
      <c r="L26" s="198">
        <v>8.9976695459793916</v>
      </c>
      <c r="M26" s="198">
        <v>100</v>
      </c>
    </row>
    <row r="27" spans="1:13" s="192" customFormat="1" ht="12" customHeight="1" x14ac:dyDescent="0.2">
      <c r="A27" s="126"/>
      <c r="B27" s="83"/>
      <c r="C27" s="15"/>
      <c r="D27" s="30"/>
      <c r="E27" s="30"/>
      <c r="F27" s="30"/>
      <c r="G27" s="30"/>
      <c r="H27" s="30"/>
      <c r="I27" s="30"/>
      <c r="J27" s="30"/>
      <c r="K27" s="30"/>
      <c r="L27" s="30"/>
      <c r="M27" s="30"/>
    </row>
    <row r="28" spans="1:13" s="192" customFormat="1" ht="12" customHeight="1" x14ac:dyDescent="0.2">
      <c r="A28" s="125" t="s">
        <v>255</v>
      </c>
      <c r="B28" s="6"/>
      <c r="C28" s="3"/>
      <c r="D28" s="3"/>
      <c r="E28" s="6"/>
      <c r="F28" s="3"/>
      <c r="G28" s="3"/>
      <c r="H28" s="3"/>
      <c r="I28" s="3"/>
      <c r="J28" s="3"/>
      <c r="K28" s="3"/>
      <c r="L28" s="3"/>
      <c r="M28" s="3"/>
    </row>
    <row r="29" spans="1:13" s="192" customFormat="1" ht="12" customHeight="1" x14ac:dyDescent="0.2">
      <c r="A29" s="21"/>
      <c r="B29" s="137"/>
      <c r="C29" s="15"/>
      <c r="D29" s="138"/>
      <c r="E29" s="138"/>
      <c r="F29" s="138"/>
      <c r="G29" s="138"/>
      <c r="H29" s="138"/>
      <c r="I29" s="138"/>
      <c r="J29" s="138"/>
      <c r="K29" s="138"/>
      <c r="L29" s="138"/>
      <c r="M29" s="139"/>
    </row>
    <row r="30" spans="1:13" s="192" customFormat="1" ht="12" customHeight="1" x14ac:dyDescent="0.2">
      <c r="A30" s="8"/>
      <c r="B30" s="137"/>
      <c r="C30" s="161" t="s">
        <v>110</v>
      </c>
      <c r="D30" s="161" t="s">
        <v>111</v>
      </c>
      <c r="E30" s="161" t="s">
        <v>106</v>
      </c>
      <c r="F30" s="161" t="s">
        <v>112</v>
      </c>
      <c r="G30" s="161" t="s">
        <v>107</v>
      </c>
      <c r="H30" s="161" t="s">
        <v>108</v>
      </c>
      <c r="I30" s="161" t="s">
        <v>109</v>
      </c>
      <c r="J30" s="161" t="s">
        <v>113</v>
      </c>
      <c r="K30" s="161" t="s">
        <v>160</v>
      </c>
      <c r="L30" s="161" t="s">
        <v>161</v>
      </c>
      <c r="M30" s="15"/>
    </row>
    <row r="31" spans="1:13" s="192" customFormat="1" ht="12" customHeight="1" x14ac:dyDescent="0.2">
      <c r="A31" s="163"/>
      <c r="B31" s="162"/>
      <c r="C31" s="199" t="s">
        <v>98</v>
      </c>
      <c r="D31" s="200"/>
      <c r="E31" s="200"/>
      <c r="F31" s="200"/>
      <c r="G31" s="200"/>
      <c r="H31" s="200"/>
      <c r="I31" s="200"/>
      <c r="J31" s="200"/>
      <c r="K31" s="200"/>
      <c r="L31" s="200"/>
      <c r="M31" s="201"/>
    </row>
    <row r="32" spans="1:13" s="192" customFormat="1" ht="12" customHeight="1" x14ac:dyDescent="0.2">
      <c r="A32" s="129"/>
      <c r="B32" s="130"/>
      <c r="C32" s="202" t="s">
        <v>83</v>
      </c>
      <c r="D32" s="202" t="s">
        <v>116</v>
      </c>
      <c r="E32" s="202" t="s">
        <v>84</v>
      </c>
      <c r="F32" s="202" t="s">
        <v>117</v>
      </c>
      <c r="G32" s="202" t="s">
        <v>85</v>
      </c>
      <c r="H32" s="202" t="s">
        <v>127</v>
      </c>
      <c r="I32" s="202" t="s">
        <v>125</v>
      </c>
      <c r="J32" s="202" t="s">
        <v>124</v>
      </c>
      <c r="K32" s="202" t="s">
        <v>126</v>
      </c>
      <c r="L32" s="202" t="s">
        <v>128</v>
      </c>
      <c r="M32" s="205" t="s">
        <v>3</v>
      </c>
    </row>
    <row r="33" spans="1:13" s="192" customFormat="1" ht="12" customHeight="1" x14ac:dyDescent="0.2">
      <c r="A33" s="131" t="s">
        <v>254</v>
      </c>
      <c r="B33" s="132" t="s">
        <v>1</v>
      </c>
      <c r="C33" s="203" t="s">
        <v>83</v>
      </c>
      <c r="D33" s="204" t="s">
        <v>101</v>
      </c>
      <c r="E33" s="203" t="s">
        <v>84</v>
      </c>
      <c r="F33" s="203" t="s">
        <v>102</v>
      </c>
      <c r="G33" s="203" t="s">
        <v>85</v>
      </c>
      <c r="H33" s="203" t="s">
        <v>86</v>
      </c>
      <c r="I33" s="203" t="s">
        <v>87</v>
      </c>
      <c r="J33" s="203" t="s">
        <v>103</v>
      </c>
      <c r="K33" s="203" t="s">
        <v>104</v>
      </c>
      <c r="L33" s="203" t="s">
        <v>105</v>
      </c>
      <c r="M33" s="206"/>
    </row>
    <row r="34" spans="1:13" s="192" customFormat="1" ht="12" customHeight="1" x14ac:dyDescent="0.2">
      <c r="A34" s="133">
        <v>2022</v>
      </c>
      <c r="B34" s="117" t="s">
        <v>7</v>
      </c>
      <c r="C34" s="198">
        <v>3.6630103651117474</v>
      </c>
      <c r="D34" s="198">
        <v>9.8775032248030818</v>
      </c>
      <c r="E34" s="198">
        <v>1.249363425396506</v>
      </c>
      <c r="F34" s="198">
        <v>59.933155854809151</v>
      </c>
      <c r="G34" s="198">
        <v>1.2871767192088484</v>
      </c>
      <c r="H34" s="198">
        <v>0.53152073479768358</v>
      </c>
      <c r="I34" s="198">
        <v>1.0602969563347939</v>
      </c>
      <c r="J34" s="198">
        <v>4.1064017296532462</v>
      </c>
      <c r="K34" s="198">
        <v>3.1449072506990885</v>
      </c>
      <c r="L34" s="198">
        <v>15.146663739185856</v>
      </c>
      <c r="M34" s="198">
        <v>100</v>
      </c>
    </row>
    <row r="35" spans="1:13" s="192" customFormat="1" ht="12" customHeight="1" x14ac:dyDescent="0.2">
      <c r="A35" s="133">
        <v>2023</v>
      </c>
      <c r="B35" s="117" t="s">
        <v>4</v>
      </c>
      <c r="C35" s="198">
        <v>4.810438551496186</v>
      </c>
      <c r="D35" s="198">
        <v>9.7319642699964497</v>
      </c>
      <c r="E35" s="198">
        <v>1.2328854436354033</v>
      </c>
      <c r="F35" s="198">
        <v>59.324796416073035</v>
      </c>
      <c r="G35" s="198">
        <v>1.2611125106610293</v>
      </c>
      <c r="H35" s="198">
        <v>0.54663384637798162</v>
      </c>
      <c r="I35" s="198">
        <v>1.0258869521141467</v>
      </c>
      <c r="J35" s="198">
        <v>4.0155279220325912</v>
      </c>
      <c r="K35" s="198">
        <v>3.178428450455427</v>
      </c>
      <c r="L35" s="198">
        <v>14.872325637157747</v>
      </c>
      <c r="M35" s="198">
        <v>100</v>
      </c>
    </row>
    <row r="36" spans="1:13" s="196" customFormat="1" ht="12" customHeight="1" x14ac:dyDescent="0.2">
      <c r="A36" s="197">
        <v>2023</v>
      </c>
      <c r="B36" s="117" t="s">
        <v>69</v>
      </c>
      <c r="C36" s="198">
        <v>4.0733082831335281</v>
      </c>
      <c r="D36" s="198">
        <v>9.5333240554815539</v>
      </c>
      <c r="E36" s="198">
        <v>1.3303776748378033</v>
      </c>
      <c r="F36" s="198">
        <v>60.02736966275009</v>
      </c>
      <c r="G36" s="198">
        <v>1.2687462308727144</v>
      </c>
      <c r="H36" s="198">
        <v>0.55700245863072162</v>
      </c>
      <c r="I36" s="198">
        <v>0.99471825152256177</v>
      </c>
      <c r="J36" s="198">
        <v>4.1495192084667023</v>
      </c>
      <c r="K36" s="198">
        <v>3.4636208804681341</v>
      </c>
      <c r="L36" s="198">
        <v>14.602013293836192</v>
      </c>
      <c r="M36" s="198">
        <v>100</v>
      </c>
    </row>
  </sheetData>
  <mergeCells count="28">
    <mergeCell ref="L22:L23"/>
    <mergeCell ref="C21:M21"/>
    <mergeCell ref="M22:M23"/>
    <mergeCell ref="A1:I1"/>
    <mergeCell ref="A2:I2"/>
    <mergeCell ref="C5:C6"/>
    <mergeCell ref="D5:D6"/>
    <mergeCell ref="E22:E23"/>
    <mergeCell ref="F22:F23"/>
    <mergeCell ref="G22:G23"/>
    <mergeCell ref="H22:H23"/>
    <mergeCell ref="I22:I23"/>
    <mergeCell ref="C31:M31"/>
    <mergeCell ref="C22:C23"/>
    <mergeCell ref="D22:D23"/>
    <mergeCell ref="I32:I33"/>
    <mergeCell ref="J32:J33"/>
    <mergeCell ref="K32:K33"/>
    <mergeCell ref="L32:L33"/>
    <mergeCell ref="M32:M33"/>
    <mergeCell ref="H32:H33"/>
    <mergeCell ref="C32:C33"/>
    <mergeCell ref="D32:D33"/>
    <mergeCell ref="E32:E33"/>
    <mergeCell ref="F32:F33"/>
    <mergeCell ref="G32:G33"/>
    <mergeCell ref="J22:J23"/>
    <mergeCell ref="K22:K23"/>
  </mergeCells>
  <printOptions verticalCentered="1"/>
  <pageMargins left="0.74803149606299213" right="0.59055118110236227" top="0.51181102362204722" bottom="0.47244094488188981" header="0.31496062992125984" footer="0.27559055118110237"/>
  <pageSetup paperSize="9" scale="64" orientation="portrait" horizontalDpi="4294967292" r:id="rId1"/>
  <headerFooter alignWithMargins="0">
    <oddFooter>&amp;C&amp;9&amp;P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Normal="75" workbookViewId="0">
      <selection sqref="A1:I1"/>
    </sheetView>
  </sheetViews>
  <sheetFormatPr defaultRowHeight="11.25" x14ac:dyDescent="0.2"/>
  <cols>
    <col min="1" max="1" width="7.7109375" style="155" customWidth="1"/>
    <col min="2" max="2" width="9" style="115" customWidth="1"/>
    <col min="3" max="3" width="12.7109375" style="115" customWidth="1"/>
    <col min="4" max="4" width="12.7109375" style="155" customWidth="1"/>
    <col min="5" max="9" width="12.7109375" style="115" customWidth="1"/>
    <col min="10" max="10" width="12.28515625" style="115" customWidth="1"/>
    <col min="11" max="16384" width="9.140625" style="115"/>
  </cols>
  <sheetData>
    <row r="1" spans="1:11" ht="21.75" customHeight="1" x14ac:dyDescent="0.25">
      <c r="A1" s="207" t="s">
        <v>36</v>
      </c>
      <c r="B1" s="207"/>
      <c r="C1" s="207"/>
      <c r="D1" s="207"/>
      <c r="E1" s="207"/>
      <c r="F1" s="207"/>
      <c r="G1" s="207"/>
      <c r="H1" s="207"/>
      <c r="I1" s="207"/>
      <c r="J1" s="109"/>
      <c r="K1" s="109"/>
    </row>
    <row r="2" spans="1:11" ht="17.25" customHeight="1" x14ac:dyDescent="0.25">
      <c r="A2" s="208" t="s">
        <v>97</v>
      </c>
      <c r="B2" s="208"/>
      <c r="C2" s="208"/>
      <c r="D2" s="208"/>
      <c r="E2" s="208"/>
      <c r="F2" s="208"/>
      <c r="G2" s="208"/>
      <c r="H2" s="208"/>
      <c r="I2" s="208"/>
      <c r="J2" s="110"/>
      <c r="K2" s="110"/>
    </row>
    <row r="3" spans="1:11" s="143" customFormat="1" ht="19.5" customHeight="1" x14ac:dyDescent="0.2">
      <c r="A3" s="121" t="s">
        <v>123</v>
      </c>
      <c r="B3" s="142"/>
      <c r="C3" s="142"/>
      <c r="D3" s="142"/>
      <c r="E3" s="142"/>
      <c r="F3" s="142"/>
      <c r="G3" s="142"/>
      <c r="H3" s="142"/>
      <c r="I3" s="142"/>
      <c r="J3" s="142"/>
    </row>
    <row r="4" spans="1:11" s="143" customFormat="1" ht="12" customHeight="1" x14ac:dyDescent="0.2">
      <c r="A4" s="121"/>
      <c r="B4" s="142"/>
      <c r="C4" s="142"/>
      <c r="D4" s="142"/>
      <c r="E4" s="142"/>
      <c r="F4" s="142"/>
      <c r="G4" s="142"/>
      <c r="H4" s="142"/>
      <c r="I4" s="142"/>
      <c r="J4" s="142"/>
    </row>
    <row r="5" spans="1:11" s="3" customFormat="1" ht="11.25" hidden="1" customHeight="1" x14ac:dyDescent="0.2">
      <c r="A5" s="7"/>
      <c r="D5" s="6"/>
    </row>
    <row r="6" spans="1:11" s="114" customFormat="1" ht="16.5" customHeight="1" x14ac:dyDescent="0.2">
      <c r="A6" s="165"/>
      <c r="B6" s="166" t="s">
        <v>0</v>
      </c>
      <c r="C6" s="167" t="s">
        <v>17</v>
      </c>
      <c r="D6" s="168"/>
      <c r="E6" s="169"/>
      <c r="F6" s="167" t="s">
        <v>100</v>
      </c>
      <c r="G6" s="168"/>
      <c r="K6" s="113"/>
    </row>
    <row r="7" spans="1:11" s="3" customFormat="1" ht="24.75" customHeight="1" x14ac:dyDescent="0.2">
      <c r="A7" s="127"/>
      <c r="B7" s="145" t="s">
        <v>0</v>
      </c>
      <c r="C7" s="202" t="s">
        <v>118</v>
      </c>
      <c r="D7" s="202" t="s">
        <v>80</v>
      </c>
      <c r="E7" s="146"/>
      <c r="F7" s="202" t="s">
        <v>118</v>
      </c>
      <c r="G7" s="202" t="s">
        <v>80</v>
      </c>
      <c r="K7" s="24"/>
    </row>
    <row r="8" spans="1:11" s="3" customFormat="1" ht="20.25" customHeight="1" x14ac:dyDescent="0.2">
      <c r="A8" s="131" t="s">
        <v>1</v>
      </c>
      <c r="B8" s="147"/>
      <c r="C8" s="204"/>
      <c r="D8" s="204"/>
      <c r="E8" s="146"/>
      <c r="F8" s="204"/>
      <c r="G8" s="204"/>
      <c r="K8" s="24"/>
    </row>
    <row r="9" spans="1:11" s="3" customFormat="1" ht="11.25" customHeight="1" x14ac:dyDescent="0.2">
      <c r="A9" s="133">
        <v>2022</v>
      </c>
      <c r="B9" s="19" t="s">
        <v>27</v>
      </c>
      <c r="C9" s="20">
        <v>49472459.101400003</v>
      </c>
      <c r="D9" s="20">
        <v>99311</v>
      </c>
      <c r="E9" s="148"/>
      <c r="F9" s="20">
        <v>75334848.194299996</v>
      </c>
      <c r="G9" s="20">
        <v>321370</v>
      </c>
      <c r="K9" s="24"/>
    </row>
    <row r="10" spans="1:11" s="3" customFormat="1" ht="11.25" customHeight="1" x14ac:dyDescent="0.2">
      <c r="A10" s="13" t="s">
        <v>7</v>
      </c>
      <c r="B10" s="19" t="s">
        <v>2</v>
      </c>
      <c r="C10" s="20">
        <v>2895231.2389000002</v>
      </c>
      <c r="D10" s="20">
        <v>378</v>
      </c>
      <c r="E10" s="148"/>
      <c r="F10" s="20">
        <v>13517705.748500001</v>
      </c>
      <c r="G10" s="20">
        <v>349</v>
      </c>
      <c r="K10" s="24"/>
    </row>
    <row r="11" spans="1:11" s="135" customFormat="1" ht="11.25" customHeight="1" x14ac:dyDescent="0.2">
      <c r="A11" s="29"/>
      <c r="B11" s="23" t="s">
        <v>3</v>
      </c>
      <c r="C11" s="134">
        <v>52367690.340300001</v>
      </c>
      <c r="D11" s="134">
        <v>99689</v>
      </c>
      <c r="E11" s="149"/>
      <c r="F11" s="134">
        <v>88852553.9428</v>
      </c>
      <c r="G11" s="134">
        <v>321719</v>
      </c>
      <c r="H11" s="3"/>
      <c r="I11" s="3"/>
      <c r="J11" s="3"/>
      <c r="K11" s="24"/>
    </row>
    <row r="12" spans="1:11" s="3" customFormat="1" ht="11.25" customHeight="1" x14ac:dyDescent="0.2">
      <c r="A12" s="133">
        <v>2023</v>
      </c>
      <c r="B12" s="19" t="s">
        <v>27</v>
      </c>
      <c r="C12" s="20">
        <v>35589342.044600002</v>
      </c>
      <c r="D12" s="20">
        <v>85154</v>
      </c>
      <c r="E12" s="148"/>
      <c r="F12" s="20">
        <v>84649802.208299994</v>
      </c>
      <c r="G12" s="20">
        <v>321706</v>
      </c>
      <c r="K12" s="24"/>
    </row>
    <row r="13" spans="1:11" s="3" customFormat="1" ht="11.25" customHeight="1" x14ac:dyDescent="0.2">
      <c r="A13" s="13" t="s">
        <v>4</v>
      </c>
      <c r="B13" s="19" t="s">
        <v>2</v>
      </c>
      <c r="C13" s="20">
        <v>1334903.1657</v>
      </c>
      <c r="D13" s="20">
        <v>75</v>
      </c>
      <c r="E13" s="148"/>
      <c r="F13" s="20">
        <v>13095566.5758</v>
      </c>
      <c r="G13" s="20">
        <v>329</v>
      </c>
      <c r="K13" s="24"/>
    </row>
    <row r="14" spans="1:11" s="135" customFormat="1" ht="11.25" customHeight="1" x14ac:dyDescent="0.2">
      <c r="A14" s="29"/>
      <c r="B14" s="23" t="s">
        <v>3</v>
      </c>
      <c r="C14" s="134">
        <v>36924245.210300006</v>
      </c>
      <c r="D14" s="134">
        <v>85229</v>
      </c>
      <c r="E14" s="149"/>
      <c r="F14" s="134">
        <v>97745368.784099996</v>
      </c>
      <c r="G14" s="134">
        <v>322035</v>
      </c>
      <c r="H14" s="3"/>
      <c r="I14" s="3"/>
      <c r="J14" s="3"/>
      <c r="K14" s="24"/>
    </row>
    <row r="15" spans="1:11" s="3" customFormat="1" ht="11.25" customHeight="1" x14ac:dyDescent="0.2">
      <c r="A15" s="133">
        <v>2023</v>
      </c>
      <c r="B15" s="19" t="s">
        <v>27</v>
      </c>
      <c r="C15" s="20">
        <v>33552700.606199998</v>
      </c>
      <c r="D15" s="20">
        <v>62971</v>
      </c>
      <c r="E15" s="148"/>
      <c r="F15" s="20">
        <v>98541161.328600004</v>
      </c>
      <c r="G15" s="20">
        <v>293539</v>
      </c>
      <c r="K15" s="24"/>
    </row>
    <row r="16" spans="1:11" s="3" customFormat="1" ht="11.25" customHeight="1" x14ac:dyDescent="0.2">
      <c r="A16" s="13" t="s">
        <v>69</v>
      </c>
      <c r="B16" s="19" t="s">
        <v>2</v>
      </c>
      <c r="C16" s="20">
        <v>2692829.5044</v>
      </c>
      <c r="D16" s="20">
        <v>98</v>
      </c>
      <c r="E16" s="148"/>
      <c r="F16" s="20">
        <v>24457638.171599999</v>
      </c>
      <c r="G16" s="20">
        <v>342</v>
      </c>
      <c r="K16" s="24"/>
    </row>
    <row r="17" spans="1:11" s="135" customFormat="1" ht="11.25" customHeight="1" x14ac:dyDescent="0.2">
      <c r="A17" s="29"/>
      <c r="B17" s="23" t="s">
        <v>3</v>
      </c>
      <c r="C17" s="134">
        <v>36245530.110599995</v>
      </c>
      <c r="D17" s="134">
        <v>63069</v>
      </c>
      <c r="E17" s="149"/>
      <c r="F17" s="134">
        <v>122998799.5002</v>
      </c>
      <c r="G17" s="134">
        <v>293881</v>
      </c>
      <c r="H17" s="3"/>
      <c r="I17" s="3"/>
      <c r="J17" s="3"/>
      <c r="K17" s="24"/>
    </row>
    <row r="18" spans="1:11" s="135" customFormat="1" ht="10.5" customHeight="1" x14ac:dyDescent="0.2">
      <c r="A18" s="83"/>
      <c r="B18" s="15"/>
      <c r="C18" s="30"/>
      <c r="D18" s="30"/>
      <c r="E18" s="3"/>
      <c r="F18" s="30"/>
      <c r="G18" s="30"/>
      <c r="H18" s="30"/>
      <c r="I18" s="3"/>
      <c r="J18" s="3"/>
    </row>
    <row r="19" spans="1:11" s="3" customFormat="1" ht="10.5" customHeight="1" x14ac:dyDescent="0.2">
      <c r="A19" s="6"/>
      <c r="D19" s="6"/>
      <c r="I19" s="116"/>
      <c r="J19" s="116"/>
    </row>
    <row r="20" spans="1:11" s="3" customFormat="1" ht="10.5" customHeight="1" x14ac:dyDescent="0.2">
      <c r="A20" s="160" t="s">
        <v>250</v>
      </c>
      <c r="B20" s="27"/>
      <c r="D20" s="6"/>
      <c r="E20" s="24"/>
      <c r="F20" s="24"/>
      <c r="G20" s="24"/>
      <c r="H20" s="24"/>
      <c r="I20" s="24"/>
      <c r="J20" s="24"/>
    </row>
    <row r="21" spans="1:11" s="3" customFormat="1" ht="10.5" customHeight="1" x14ac:dyDescent="0.2">
      <c r="A21" s="6"/>
      <c r="D21" s="6"/>
      <c r="E21" s="24"/>
      <c r="G21" s="24"/>
      <c r="H21" s="24"/>
      <c r="I21" s="24"/>
      <c r="J21" s="24"/>
    </row>
    <row r="22" spans="1:11" s="114" customFormat="1" ht="15.75" customHeight="1" x14ac:dyDescent="0.2">
      <c r="A22" s="170"/>
      <c r="B22" s="162"/>
      <c r="C22" s="167" t="s">
        <v>60</v>
      </c>
      <c r="D22" s="171"/>
      <c r="E22" s="172"/>
      <c r="G22" s="167" t="s">
        <v>99</v>
      </c>
      <c r="H22" s="171"/>
      <c r="I22" s="172"/>
      <c r="J22" s="113"/>
    </row>
    <row r="23" spans="1:11" s="3" customFormat="1" ht="24.75" customHeight="1" x14ac:dyDescent="0.2">
      <c r="A23" s="129"/>
      <c r="B23" s="130"/>
      <c r="C23" s="202" t="s">
        <v>81</v>
      </c>
      <c r="D23" s="202" t="s">
        <v>82</v>
      </c>
      <c r="E23" s="202" t="s">
        <v>3</v>
      </c>
      <c r="F23" s="150"/>
      <c r="G23" s="202" t="s">
        <v>81</v>
      </c>
      <c r="H23" s="202" t="s">
        <v>82</v>
      </c>
      <c r="I23" s="202" t="s">
        <v>3</v>
      </c>
      <c r="J23" s="24"/>
    </row>
    <row r="24" spans="1:11" s="3" customFormat="1" ht="18.75" customHeight="1" x14ac:dyDescent="0.2">
      <c r="A24" s="131" t="s">
        <v>1</v>
      </c>
      <c r="B24" s="132"/>
      <c r="C24" s="204"/>
      <c r="D24" s="204"/>
      <c r="E24" s="204"/>
      <c r="F24" s="150"/>
      <c r="G24" s="204"/>
      <c r="H24" s="204"/>
      <c r="I24" s="204"/>
      <c r="J24" s="24"/>
    </row>
    <row r="25" spans="1:11" s="3" customFormat="1" ht="12" customHeight="1" x14ac:dyDescent="0.2">
      <c r="A25" s="133">
        <v>2022</v>
      </c>
      <c r="B25" s="19" t="s">
        <v>27</v>
      </c>
      <c r="C25" s="20">
        <v>29428688.778499998</v>
      </c>
      <c r="D25" s="20">
        <v>20043770.322900001</v>
      </c>
      <c r="E25" s="151">
        <v>49472459.101400003</v>
      </c>
      <c r="F25" s="152"/>
      <c r="G25" s="20">
        <v>39846</v>
      </c>
      <c r="H25" s="20">
        <v>61149</v>
      </c>
      <c r="I25" s="151">
        <v>100995</v>
      </c>
      <c r="J25" s="24"/>
    </row>
    <row r="26" spans="1:11" s="3" customFormat="1" ht="12" customHeight="1" x14ac:dyDescent="0.2">
      <c r="A26" s="13" t="s">
        <v>7</v>
      </c>
      <c r="B26" s="19" t="s">
        <v>2</v>
      </c>
      <c r="C26" s="20">
        <v>2120182.4437000002</v>
      </c>
      <c r="D26" s="20">
        <v>775048.79520000005</v>
      </c>
      <c r="E26" s="31">
        <v>2895231.2389000002</v>
      </c>
      <c r="F26" s="148"/>
      <c r="G26" s="20">
        <v>341</v>
      </c>
      <c r="H26" s="20">
        <v>44</v>
      </c>
      <c r="I26" s="31">
        <v>385</v>
      </c>
      <c r="J26" s="24"/>
    </row>
    <row r="27" spans="1:11" s="135" customFormat="1" ht="12" customHeight="1" x14ac:dyDescent="0.2">
      <c r="A27" s="29"/>
      <c r="B27" s="23" t="s">
        <v>3</v>
      </c>
      <c r="C27" s="134">
        <v>31548871.222199999</v>
      </c>
      <c r="D27" s="134">
        <v>20818819.118100002</v>
      </c>
      <c r="E27" s="85">
        <v>52367690.340300001</v>
      </c>
      <c r="F27" s="148"/>
      <c r="G27" s="84">
        <v>40187</v>
      </c>
      <c r="H27" s="84">
        <v>61193</v>
      </c>
      <c r="I27" s="85">
        <v>101380</v>
      </c>
      <c r="J27" s="24"/>
    </row>
    <row r="28" spans="1:11" s="3" customFormat="1" ht="12" customHeight="1" x14ac:dyDescent="0.2">
      <c r="A28" s="133">
        <v>2023</v>
      </c>
      <c r="B28" s="19" t="s">
        <v>27</v>
      </c>
      <c r="C28" s="20">
        <v>12223000.855599999</v>
      </c>
      <c r="D28" s="20">
        <v>23366341.188999999</v>
      </c>
      <c r="E28" s="151">
        <v>35589342.044599995</v>
      </c>
      <c r="F28" s="152"/>
      <c r="G28" s="20">
        <v>27749</v>
      </c>
      <c r="H28" s="20">
        <v>58066</v>
      </c>
      <c r="I28" s="151">
        <v>85815</v>
      </c>
      <c r="J28" s="24"/>
    </row>
    <row r="29" spans="1:11" s="3" customFormat="1" ht="12" customHeight="1" x14ac:dyDescent="0.2">
      <c r="A29" s="13" t="s">
        <v>4</v>
      </c>
      <c r="B29" s="19" t="s">
        <v>2</v>
      </c>
      <c r="C29" s="20">
        <v>1040217.1186</v>
      </c>
      <c r="D29" s="20">
        <v>294686.04710000003</v>
      </c>
      <c r="E29" s="31">
        <v>1334903.1657</v>
      </c>
      <c r="F29" s="148"/>
      <c r="G29" s="20">
        <v>67</v>
      </c>
      <c r="H29" s="20">
        <v>11</v>
      </c>
      <c r="I29" s="31">
        <v>78</v>
      </c>
      <c r="J29" s="24"/>
    </row>
    <row r="30" spans="1:11" s="135" customFormat="1" ht="12" customHeight="1" x14ac:dyDescent="0.2">
      <c r="A30" s="29"/>
      <c r="B30" s="23" t="s">
        <v>3</v>
      </c>
      <c r="C30" s="134">
        <v>13263217.974199999</v>
      </c>
      <c r="D30" s="134">
        <v>23661027.236099999</v>
      </c>
      <c r="E30" s="85">
        <v>36924245.210299999</v>
      </c>
      <c r="F30" s="148"/>
      <c r="G30" s="84">
        <v>27816</v>
      </c>
      <c r="H30" s="84">
        <v>58077</v>
      </c>
      <c r="I30" s="85">
        <v>85893</v>
      </c>
      <c r="J30" s="24"/>
    </row>
    <row r="31" spans="1:11" s="3" customFormat="1" ht="12" customHeight="1" x14ac:dyDescent="0.2">
      <c r="A31" s="133">
        <v>2023</v>
      </c>
      <c r="B31" s="19" t="s">
        <v>27</v>
      </c>
      <c r="C31" s="20">
        <v>10581556.127</v>
      </c>
      <c r="D31" s="20">
        <v>22971144.541200001</v>
      </c>
      <c r="E31" s="151">
        <v>33552700.668200001</v>
      </c>
      <c r="F31" s="152"/>
      <c r="G31" s="20">
        <v>16460</v>
      </c>
      <c r="H31" s="20">
        <v>47094</v>
      </c>
      <c r="I31" s="151">
        <v>63554</v>
      </c>
      <c r="J31" s="24"/>
    </row>
    <row r="32" spans="1:11" s="3" customFormat="1" ht="12" customHeight="1" x14ac:dyDescent="0.2">
      <c r="A32" s="13" t="s">
        <v>69</v>
      </c>
      <c r="B32" s="19" t="s">
        <v>2</v>
      </c>
      <c r="C32" s="20">
        <v>1287159.5381</v>
      </c>
      <c r="D32" s="20">
        <v>1405669.9663</v>
      </c>
      <c r="E32" s="31">
        <v>2692829.5044</v>
      </c>
      <c r="F32" s="148"/>
      <c r="G32" s="20">
        <v>61</v>
      </c>
      <c r="H32" s="20">
        <v>39</v>
      </c>
      <c r="I32" s="31">
        <v>100</v>
      </c>
      <c r="J32" s="24"/>
    </row>
    <row r="33" spans="1:10" s="135" customFormat="1" ht="12" customHeight="1" x14ac:dyDescent="0.2">
      <c r="A33" s="29"/>
      <c r="B33" s="23" t="s">
        <v>3</v>
      </c>
      <c r="C33" s="134">
        <v>11868715.665100001</v>
      </c>
      <c r="D33" s="134">
        <v>24376814.5075</v>
      </c>
      <c r="E33" s="85">
        <v>36245530.172600001</v>
      </c>
      <c r="F33" s="148"/>
      <c r="G33" s="84">
        <v>16521</v>
      </c>
      <c r="H33" s="84">
        <v>47133</v>
      </c>
      <c r="I33" s="85">
        <v>63654</v>
      </c>
      <c r="J33" s="24"/>
    </row>
    <row r="34" spans="1:10" s="135" customFormat="1" ht="12" customHeight="1" x14ac:dyDescent="0.2">
      <c r="A34" s="15"/>
      <c r="B34" s="15"/>
      <c r="C34" s="15"/>
      <c r="D34" s="15"/>
      <c r="E34" s="15"/>
      <c r="F34" s="15"/>
      <c r="G34" s="15"/>
      <c r="H34" s="15"/>
      <c r="I34" s="140"/>
      <c r="J34" s="140"/>
    </row>
    <row r="35" spans="1:10" s="135" customFormat="1" ht="12" customHeight="1" x14ac:dyDescent="0.2">
      <c r="A35" s="15"/>
      <c r="B35" s="15"/>
      <c r="C35" s="15"/>
      <c r="D35" s="15"/>
      <c r="E35" s="15"/>
      <c r="F35" s="15"/>
      <c r="G35" s="15"/>
      <c r="H35" s="15"/>
      <c r="I35" s="140"/>
      <c r="J35" s="140"/>
    </row>
    <row r="36" spans="1:10" s="114" customFormat="1" ht="16.5" customHeight="1" x14ac:dyDescent="0.2">
      <c r="A36" s="173"/>
      <c r="B36" s="111"/>
      <c r="C36" s="167" t="s">
        <v>61</v>
      </c>
      <c r="D36" s="171"/>
      <c r="E36" s="172"/>
      <c r="G36" s="167" t="s">
        <v>98</v>
      </c>
      <c r="H36" s="171"/>
      <c r="I36" s="172"/>
      <c r="J36" s="174"/>
    </row>
    <row r="37" spans="1:10" s="3" customFormat="1" ht="20.25" customHeight="1" x14ac:dyDescent="0.2">
      <c r="A37" s="127"/>
      <c r="B37" s="128"/>
      <c r="C37" s="202" t="s">
        <v>81</v>
      </c>
      <c r="D37" s="202" t="s">
        <v>82</v>
      </c>
      <c r="E37" s="202" t="s">
        <v>3</v>
      </c>
      <c r="F37" s="112"/>
      <c r="G37" s="202" t="s">
        <v>81</v>
      </c>
      <c r="H37" s="202" t="s">
        <v>82</v>
      </c>
      <c r="I37" s="202" t="s">
        <v>3</v>
      </c>
      <c r="J37" s="140"/>
    </row>
    <row r="38" spans="1:10" s="3" customFormat="1" ht="19.5" customHeight="1" x14ac:dyDescent="0.2">
      <c r="A38" s="131" t="s">
        <v>1</v>
      </c>
      <c r="B38" s="132"/>
      <c r="C38" s="204"/>
      <c r="D38" s="204"/>
      <c r="E38" s="204"/>
      <c r="F38" s="112"/>
      <c r="G38" s="204"/>
      <c r="H38" s="204"/>
      <c r="I38" s="204"/>
      <c r="J38" s="140"/>
    </row>
    <row r="39" spans="1:10" s="3" customFormat="1" ht="12" customHeight="1" x14ac:dyDescent="0.2">
      <c r="A39" s="133">
        <v>2022</v>
      </c>
      <c r="B39" s="19" t="s">
        <v>27</v>
      </c>
      <c r="C39" s="20">
        <v>21905622.167399999</v>
      </c>
      <c r="D39" s="20">
        <v>53429226.027000003</v>
      </c>
      <c r="E39" s="151">
        <v>75334848.194399998</v>
      </c>
      <c r="F39" s="152"/>
      <c r="G39" s="20">
        <v>33612</v>
      </c>
      <c r="H39" s="20">
        <v>297322</v>
      </c>
      <c r="I39" s="151">
        <v>330934</v>
      </c>
      <c r="J39" s="140"/>
    </row>
    <row r="40" spans="1:10" s="3" customFormat="1" ht="12" customHeight="1" x14ac:dyDescent="0.2">
      <c r="A40" s="13" t="s">
        <v>7</v>
      </c>
      <c r="B40" s="19" t="s">
        <v>2</v>
      </c>
      <c r="C40" s="20">
        <v>1850271.3844000001</v>
      </c>
      <c r="D40" s="20">
        <v>11667434.3641</v>
      </c>
      <c r="E40" s="31">
        <v>13517705.748500001</v>
      </c>
      <c r="F40" s="148"/>
      <c r="G40" s="20">
        <v>131</v>
      </c>
      <c r="H40" s="20">
        <v>280</v>
      </c>
      <c r="I40" s="31">
        <v>411</v>
      </c>
      <c r="J40" s="140"/>
    </row>
    <row r="41" spans="1:10" s="3" customFormat="1" ht="12" customHeight="1" x14ac:dyDescent="0.2">
      <c r="A41" s="29"/>
      <c r="B41" s="23" t="s">
        <v>3</v>
      </c>
      <c r="C41" s="84">
        <v>23755893.551799998</v>
      </c>
      <c r="D41" s="84">
        <v>65096660.391100004</v>
      </c>
      <c r="E41" s="85">
        <v>88852553.942900002</v>
      </c>
      <c r="F41" s="148"/>
      <c r="G41" s="84">
        <v>33743</v>
      </c>
      <c r="H41" s="84">
        <v>297602</v>
      </c>
      <c r="I41" s="85">
        <v>331345</v>
      </c>
      <c r="J41" s="140"/>
    </row>
    <row r="42" spans="1:10" s="3" customFormat="1" ht="12" customHeight="1" x14ac:dyDescent="0.2">
      <c r="A42" s="133">
        <v>2023</v>
      </c>
      <c r="B42" s="19" t="s">
        <v>27</v>
      </c>
      <c r="C42" s="20">
        <v>19713924.8237</v>
      </c>
      <c r="D42" s="20">
        <v>64935877.384800002</v>
      </c>
      <c r="E42" s="151">
        <v>84649802.208499998</v>
      </c>
      <c r="F42" s="152"/>
      <c r="G42" s="20">
        <v>33339</v>
      </c>
      <c r="H42" s="20">
        <v>297716</v>
      </c>
      <c r="I42" s="151">
        <v>331055</v>
      </c>
      <c r="J42" s="140"/>
    </row>
    <row r="43" spans="1:10" s="3" customFormat="1" ht="12" customHeight="1" x14ac:dyDescent="0.2">
      <c r="A43" s="13" t="s">
        <v>4</v>
      </c>
      <c r="B43" s="19" t="s">
        <v>2</v>
      </c>
      <c r="C43" s="20">
        <v>1878481.3326000001</v>
      </c>
      <c r="D43" s="20">
        <v>11217085.243100001</v>
      </c>
      <c r="E43" s="31">
        <v>13095566.5757</v>
      </c>
      <c r="F43" s="148"/>
      <c r="G43" s="20">
        <v>120</v>
      </c>
      <c r="H43" s="20">
        <v>350</v>
      </c>
      <c r="I43" s="31">
        <v>470</v>
      </c>
      <c r="J43" s="140"/>
    </row>
    <row r="44" spans="1:10" s="3" customFormat="1" ht="12" customHeight="1" x14ac:dyDescent="0.2">
      <c r="A44" s="29"/>
      <c r="B44" s="23" t="s">
        <v>3</v>
      </c>
      <c r="C44" s="84">
        <v>21592406.156300001</v>
      </c>
      <c r="D44" s="84">
        <v>76152962.627900004</v>
      </c>
      <c r="E44" s="85">
        <v>97745368.784200013</v>
      </c>
      <c r="F44" s="148"/>
      <c r="G44" s="84">
        <v>33459</v>
      </c>
      <c r="H44" s="84">
        <v>298066</v>
      </c>
      <c r="I44" s="85">
        <v>331525</v>
      </c>
      <c r="J44" s="140"/>
    </row>
    <row r="45" spans="1:10" s="3" customFormat="1" ht="12" customHeight="1" x14ac:dyDescent="0.2">
      <c r="A45" s="133">
        <v>2023</v>
      </c>
      <c r="B45" s="19" t="s">
        <v>27</v>
      </c>
      <c r="C45" s="20">
        <v>21756250.136300001</v>
      </c>
      <c r="D45" s="20">
        <v>76784911.192300007</v>
      </c>
      <c r="E45" s="151">
        <v>98541161.328600004</v>
      </c>
      <c r="F45" s="152"/>
      <c r="G45" s="20">
        <v>35079</v>
      </c>
      <c r="H45" s="20">
        <v>267736</v>
      </c>
      <c r="I45" s="151">
        <v>302815</v>
      </c>
      <c r="J45" s="140"/>
    </row>
    <row r="46" spans="1:10" s="3" customFormat="1" ht="12" customHeight="1" x14ac:dyDescent="0.2">
      <c r="A46" s="13" t="s">
        <v>69</v>
      </c>
      <c r="B46" s="19" t="s">
        <v>2</v>
      </c>
      <c r="C46" s="20">
        <v>2687371.5462000002</v>
      </c>
      <c r="D46" s="20">
        <v>21770266.625500001</v>
      </c>
      <c r="E46" s="31">
        <v>24457638.171700001</v>
      </c>
      <c r="F46" s="148"/>
      <c r="G46" s="20">
        <v>101</v>
      </c>
      <c r="H46" s="20">
        <v>265</v>
      </c>
      <c r="I46" s="31">
        <v>366</v>
      </c>
      <c r="J46" s="140"/>
    </row>
    <row r="47" spans="1:10" s="3" customFormat="1" ht="12" customHeight="1" x14ac:dyDescent="0.2">
      <c r="A47" s="29"/>
      <c r="B47" s="23" t="s">
        <v>3</v>
      </c>
      <c r="C47" s="84">
        <v>24443621.682500001</v>
      </c>
      <c r="D47" s="84">
        <v>98555177.817800015</v>
      </c>
      <c r="E47" s="85">
        <v>122998799.50030002</v>
      </c>
      <c r="F47" s="148"/>
      <c r="G47" s="84">
        <v>35180</v>
      </c>
      <c r="H47" s="84">
        <v>268001</v>
      </c>
      <c r="I47" s="85">
        <v>303181</v>
      </c>
      <c r="J47" s="140"/>
    </row>
    <row r="48" spans="1:10" s="3" customFormat="1" ht="12" customHeight="1" x14ac:dyDescent="0.2">
      <c r="A48" s="83"/>
      <c r="B48" s="15"/>
      <c r="C48" s="140"/>
      <c r="D48" s="140"/>
      <c r="E48" s="141"/>
      <c r="F48" s="116"/>
      <c r="G48" s="140"/>
      <c r="H48" s="140"/>
      <c r="I48" s="141"/>
      <c r="J48" s="140"/>
    </row>
    <row r="49" spans="1:11" s="3" customFormat="1" ht="60.75" customHeight="1" x14ac:dyDescent="0.2">
      <c r="A49" s="209" t="s">
        <v>251</v>
      </c>
      <c r="B49" s="209"/>
      <c r="C49" s="209"/>
      <c r="D49" s="209"/>
      <c r="E49" s="209"/>
      <c r="F49" s="209"/>
      <c r="G49" s="209"/>
      <c r="H49" s="209"/>
      <c r="I49" s="209"/>
      <c r="J49" s="209"/>
      <c r="K49" s="24"/>
    </row>
    <row r="50" spans="1:11" s="3" customFormat="1" ht="36.75" customHeight="1" x14ac:dyDescent="0.2">
      <c r="A50" s="209" t="s">
        <v>252</v>
      </c>
      <c r="B50" s="209"/>
      <c r="C50" s="209"/>
      <c r="D50" s="209"/>
      <c r="E50" s="209"/>
      <c r="F50" s="209"/>
      <c r="G50" s="209"/>
      <c r="H50" s="209"/>
      <c r="I50" s="209"/>
      <c r="J50" s="209"/>
      <c r="K50" s="24"/>
    </row>
    <row r="51" spans="1:11" s="3" customFormat="1" ht="37.5" customHeight="1" x14ac:dyDescent="0.2">
      <c r="A51" s="209" t="s">
        <v>130</v>
      </c>
      <c r="B51" s="209"/>
      <c r="C51" s="209"/>
      <c r="D51" s="209"/>
      <c r="E51" s="209"/>
      <c r="F51" s="209"/>
      <c r="G51" s="209"/>
      <c r="H51" s="209"/>
      <c r="I51" s="209"/>
      <c r="J51" s="209"/>
      <c r="K51" s="24"/>
    </row>
    <row r="52" spans="1:11" s="3" customFormat="1" ht="36" customHeight="1" x14ac:dyDescent="0.2">
      <c r="A52" s="209" t="s">
        <v>131</v>
      </c>
      <c r="B52" s="209"/>
      <c r="C52" s="209"/>
      <c r="D52" s="209"/>
      <c r="E52" s="209"/>
      <c r="F52" s="209"/>
      <c r="G52" s="209"/>
      <c r="H52" s="209"/>
      <c r="I52" s="209"/>
      <c r="J52" s="209"/>
      <c r="K52" s="24"/>
    </row>
  </sheetData>
  <mergeCells count="22">
    <mergeCell ref="A1:I1"/>
    <mergeCell ref="A2:I2"/>
    <mergeCell ref="A49:J49"/>
    <mergeCell ref="A50:J50"/>
    <mergeCell ref="A51:J51"/>
    <mergeCell ref="C23:C24"/>
    <mergeCell ref="D23:D24"/>
    <mergeCell ref="E23:E24"/>
    <mergeCell ref="G23:G24"/>
    <mergeCell ref="H23:H24"/>
    <mergeCell ref="I23:I24"/>
    <mergeCell ref="C7:C8"/>
    <mergeCell ref="D7:D8"/>
    <mergeCell ref="F7:F8"/>
    <mergeCell ref="G7:G8"/>
    <mergeCell ref="A52:J52"/>
    <mergeCell ref="C37:C38"/>
    <mergeCell ref="D37:D38"/>
    <mergeCell ref="E37:E38"/>
    <mergeCell ref="G37:G38"/>
    <mergeCell ref="H37:H38"/>
    <mergeCell ref="I37:I38"/>
  </mergeCells>
  <printOptions verticalCentered="1"/>
  <pageMargins left="0.78740157480314965" right="0.59055118110236227" top="0.51181102362204722" bottom="0.47244094488188981" header="0.31496062992125984" footer="0.27559055118110237"/>
  <pageSetup paperSize="9" scale="72" orientation="portrait" horizontalDpi="4294967292" r:id="rId1"/>
  <headerFooter alignWithMargins="0">
    <oddFooter>&amp;C&amp;9&amp;P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view="pageBreakPreview" zoomScale="90" zoomScaleNormal="75" zoomScaleSheetLayoutView="90" workbookViewId="0">
      <selection sqref="A1:M1"/>
    </sheetView>
  </sheetViews>
  <sheetFormatPr defaultRowHeight="11.25" x14ac:dyDescent="0.2"/>
  <cols>
    <col min="1" max="2" width="7.28515625" style="115" customWidth="1"/>
    <col min="3" max="3" width="10.28515625" style="115" customWidth="1"/>
    <col min="4" max="4" width="10" style="115" customWidth="1"/>
    <col min="5" max="5" width="9.5703125" style="115" customWidth="1"/>
    <col min="6" max="6" width="9.7109375" style="115" customWidth="1"/>
    <col min="7" max="8" width="10.5703125" style="115" customWidth="1"/>
    <col min="9" max="9" width="11.85546875" style="115" customWidth="1"/>
    <col min="10" max="10" width="11.42578125" style="115" customWidth="1"/>
    <col min="11" max="11" width="14.28515625" style="115" customWidth="1"/>
    <col min="12" max="12" width="10.28515625" style="115" customWidth="1"/>
    <col min="13" max="13" width="11.42578125" style="115" customWidth="1"/>
    <col min="14" max="15" width="7.28515625" style="115" customWidth="1"/>
    <col min="16" max="20" width="10.140625" style="115" customWidth="1"/>
    <col min="21" max="21" width="10" style="115" customWidth="1"/>
    <col min="22" max="22" width="10.140625" style="115" customWidth="1"/>
    <col min="23" max="23" width="11.28515625" style="115" customWidth="1"/>
    <col min="24" max="24" width="14.140625" style="115" customWidth="1"/>
    <col min="25" max="25" width="10.140625" style="115" customWidth="1"/>
    <col min="26" max="26" width="10.7109375" style="115" customWidth="1"/>
    <col min="27" max="27" width="4.85546875" style="115" customWidth="1"/>
    <col min="28" max="16384" width="9.140625" style="115"/>
  </cols>
  <sheetData>
    <row r="1" spans="1:27" s="124" customFormat="1" ht="21.75" customHeight="1" x14ac:dyDescent="0.25">
      <c r="A1" s="210" t="s">
        <v>36</v>
      </c>
      <c r="B1" s="210"/>
      <c r="C1" s="210"/>
      <c r="D1" s="210"/>
      <c r="E1" s="210"/>
      <c r="F1" s="210"/>
      <c r="G1" s="210"/>
      <c r="H1" s="210"/>
      <c r="I1" s="210"/>
      <c r="J1" s="210"/>
      <c r="K1" s="210"/>
      <c r="L1" s="210"/>
      <c r="M1" s="210"/>
      <c r="N1" s="210" t="s">
        <v>36</v>
      </c>
      <c r="O1" s="210"/>
      <c r="P1" s="210"/>
      <c r="Q1" s="210"/>
      <c r="R1" s="210"/>
      <c r="S1" s="210"/>
      <c r="T1" s="210"/>
      <c r="U1" s="210"/>
      <c r="V1" s="210"/>
      <c r="W1" s="210"/>
      <c r="X1" s="210"/>
      <c r="Y1" s="210"/>
      <c r="Z1" s="210"/>
      <c r="AA1" s="122"/>
    </row>
    <row r="2" spans="1:27" s="124" customFormat="1" ht="17.25" customHeight="1" x14ac:dyDescent="0.25">
      <c r="A2" s="211" t="s">
        <v>129</v>
      </c>
      <c r="B2" s="211"/>
      <c r="C2" s="211"/>
      <c r="D2" s="211"/>
      <c r="E2" s="211"/>
      <c r="F2" s="211"/>
      <c r="G2" s="211"/>
      <c r="H2" s="211"/>
      <c r="I2" s="211"/>
      <c r="J2" s="211"/>
      <c r="K2" s="211"/>
      <c r="L2" s="211"/>
      <c r="M2" s="211"/>
      <c r="N2" s="211" t="s">
        <v>129</v>
      </c>
      <c r="O2" s="211"/>
      <c r="P2" s="211"/>
      <c r="Q2" s="211"/>
      <c r="R2" s="211"/>
      <c r="S2" s="211"/>
      <c r="T2" s="211"/>
      <c r="U2" s="211"/>
      <c r="V2" s="211"/>
      <c r="W2" s="211"/>
      <c r="X2" s="211"/>
      <c r="Y2" s="211"/>
      <c r="Z2" s="211"/>
      <c r="AA2" s="123"/>
    </row>
    <row r="3" spans="1:27" s="144" customFormat="1" ht="19.5" customHeight="1" x14ac:dyDescent="0.2">
      <c r="A3" s="125" t="s">
        <v>246</v>
      </c>
      <c r="N3" s="125" t="s">
        <v>247</v>
      </c>
    </row>
    <row r="4" spans="1:27" s="144" customFormat="1" ht="19.5" customHeight="1" x14ac:dyDescent="0.2">
      <c r="A4" s="125"/>
      <c r="N4" s="125"/>
    </row>
    <row r="5" spans="1:27" s="3" customFormat="1" ht="11.25" customHeight="1" x14ac:dyDescent="0.2">
      <c r="B5" s="8"/>
      <c r="C5" s="161" t="s">
        <v>110</v>
      </c>
      <c r="D5" s="161" t="s">
        <v>111</v>
      </c>
      <c r="E5" s="161" t="s">
        <v>106</v>
      </c>
      <c r="F5" s="161" t="s">
        <v>112</v>
      </c>
      <c r="G5" s="161" t="s">
        <v>107</v>
      </c>
      <c r="H5" s="161" t="s">
        <v>108</v>
      </c>
      <c r="I5" s="161" t="s">
        <v>109</v>
      </c>
      <c r="J5" s="161" t="s">
        <v>113</v>
      </c>
      <c r="K5" s="161" t="s">
        <v>160</v>
      </c>
      <c r="L5" s="161" t="s">
        <v>161</v>
      </c>
      <c r="N5" s="126"/>
      <c r="O5" s="8"/>
      <c r="P5" s="161" t="s">
        <v>110</v>
      </c>
      <c r="Q5" s="161" t="s">
        <v>111</v>
      </c>
      <c r="R5" s="161" t="s">
        <v>106</v>
      </c>
      <c r="S5" s="161" t="s">
        <v>112</v>
      </c>
      <c r="T5" s="161" t="s">
        <v>107</v>
      </c>
      <c r="U5" s="161" t="s">
        <v>108</v>
      </c>
      <c r="V5" s="161" t="s">
        <v>109</v>
      </c>
      <c r="W5" s="161" t="s">
        <v>113</v>
      </c>
      <c r="X5" s="161" t="s">
        <v>160</v>
      </c>
      <c r="Y5" s="161" t="s">
        <v>161</v>
      </c>
      <c r="AA5" s="32"/>
    </row>
    <row r="6" spans="1:27" s="114" customFormat="1" ht="17.25" customHeight="1" x14ac:dyDescent="0.2">
      <c r="B6" s="162"/>
      <c r="C6" s="199" t="s">
        <v>60</v>
      </c>
      <c r="D6" s="212"/>
      <c r="E6" s="212"/>
      <c r="F6" s="212"/>
      <c r="G6" s="212"/>
      <c r="H6" s="212"/>
      <c r="I6" s="212"/>
      <c r="J6" s="212"/>
      <c r="K6" s="212"/>
      <c r="L6" s="212"/>
      <c r="M6" s="213"/>
      <c r="N6" s="163"/>
      <c r="O6" s="162"/>
      <c r="P6" s="199" t="s">
        <v>61</v>
      </c>
      <c r="Q6" s="200"/>
      <c r="R6" s="200"/>
      <c r="S6" s="200"/>
      <c r="T6" s="200"/>
      <c r="U6" s="200"/>
      <c r="V6" s="200"/>
      <c r="W6" s="200"/>
      <c r="X6" s="200"/>
      <c r="Y6" s="200"/>
      <c r="Z6" s="201"/>
      <c r="AA6" s="113"/>
    </row>
    <row r="7" spans="1:27" s="3" customFormat="1" ht="27.75" customHeight="1" x14ac:dyDescent="0.2">
      <c r="A7" s="127"/>
      <c r="B7" s="128"/>
      <c r="C7" s="202" t="s">
        <v>83</v>
      </c>
      <c r="D7" s="202" t="s">
        <v>116</v>
      </c>
      <c r="E7" s="202" t="s">
        <v>84</v>
      </c>
      <c r="F7" s="202" t="s">
        <v>117</v>
      </c>
      <c r="G7" s="202" t="s">
        <v>85</v>
      </c>
      <c r="H7" s="202" t="s">
        <v>127</v>
      </c>
      <c r="I7" s="202" t="s">
        <v>125</v>
      </c>
      <c r="J7" s="202" t="s">
        <v>124</v>
      </c>
      <c r="K7" s="202" t="s">
        <v>126</v>
      </c>
      <c r="L7" s="202" t="s">
        <v>128</v>
      </c>
      <c r="M7" s="202" t="s">
        <v>3</v>
      </c>
      <c r="N7" s="129"/>
      <c r="O7" s="130"/>
      <c r="P7" s="202" t="s">
        <v>83</v>
      </c>
      <c r="Q7" s="202" t="s">
        <v>116</v>
      </c>
      <c r="R7" s="202" t="s">
        <v>84</v>
      </c>
      <c r="S7" s="202" t="s">
        <v>117</v>
      </c>
      <c r="T7" s="202" t="s">
        <v>85</v>
      </c>
      <c r="U7" s="202" t="s">
        <v>127</v>
      </c>
      <c r="V7" s="202" t="s">
        <v>125</v>
      </c>
      <c r="W7" s="202" t="s">
        <v>124</v>
      </c>
      <c r="X7" s="202" t="s">
        <v>126</v>
      </c>
      <c r="Y7" s="202" t="s">
        <v>128</v>
      </c>
      <c r="Z7" s="205" t="s">
        <v>3</v>
      </c>
      <c r="AA7" s="24"/>
    </row>
    <row r="8" spans="1:27" s="3" customFormat="1" ht="35.25" customHeight="1" x14ac:dyDescent="0.2">
      <c r="A8" s="131" t="s">
        <v>1</v>
      </c>
      <c r="B8" s="132"/>
      <c r="C8" s="203" t="s">
        <v>83</v>
      </c>
      <c r="D8" s="204" t="s">
        <v>101</v>
      </c>
      <c r="E8" s="203" t="s">
        <v>84</v>
      </c>
      <c r="F8" s="203" t="s">
        <v>102</v>
      </c>
      <c r="G8" s="203" t="s">
        <v>85</v>
      </c>
      <c r="H8" s="203" t="s">
        <v>86</v>
      </c>
      <c r="I8" s="203" t="s">
        <v>87</v>
      </c>
      <c r="J8" s="203" t="s">
        <v>103</v>
      </c>
      <c r="K8" s="203" t="s">
        <v>104</v>
      </c>
      <c r="L8" s="203" t="s">
        <v>105</v>
      </c>
      <c r="M8" s="203"/>
      <c r="N8" s="131" t="s">
        <v>1</v>
      </c>
      <c r="O8" s="132"/>
      <c r="P8" s="203" t="s">
        <v>83</v>
      </c>
      <c r="Q8" s="204" t="s">
        <v>101</v>
      </c>
      <c r="R8" s="203" t="s">
        <v>84</v>
      </c>
      <c r="S8" s="203" t="s">
        <v>102</v>
      </c>
      <c r="T8" s="203" t="s">
        <v>85</v>
      </c>
      <c r="U8" s="203" t="s">
        <v>86</v>
      </c>
      <c r="V8" s="203" t="s">
        <v>87</v>
      </c>
      <c r="W8" s="203" t="s">
        <v>103</v>
      </c>
      <c r="X8" s="203" t="s">
        <v>104</v>
      </c>
      <c r="Y8" s="203" t="s">
        <v>105</v>
      </c>
      <c r="Z8" s="206"/>
      <c r="AA8" s="24"/>
    </row>
    <row r="9" spans="1:27" s="3" customFormat="1" ht="11.25" customHeight="1" x14ac:dyDescent="0.2">
      <c r="A9" s="133">
        <v>2022</v>
      </c>
      <c r="B9" s="19" t="s">
        <v>27</v>
      </c>
      <c r="C9" s="20">
        <v>2751830.7604</v>
      </c>
      <c r="D9" s="20">
        <v>14578423.787999999</v>
      </c>
      <c r="E9" s="20">
        <v>2443822.3607000001</v>
      </c>
      <c r="F9" s="20">
        <v>21979940.386700001</v>
      </c>
      <c r="G9" s="20">
        <v>500267.79609999998</v>
      </c>
      <c r="H9" s="20">
        <v>418512.57679999998</v>
      </c>
      <c r="I9" s="20">
        <v>545923.01989999996</v>
      </c>
      <c r="J9" s="20">
        <v>2226663.0596000003</v>
      </c>
      <c r="K9" s="20">
        <v>1403911.2656</v>
      </c>
      <c r="L9" s="20">
        <v>2623164.3668</v>
      </c>
      <c r="M9" s="20">
        <v>49472459.380600013</v>
      </c>
      <c r="N9" s="133">
        <v>2022</v>
      </c>
      <c r="O9" s="19" t="s">
        <v>27</v>
      </c>
      <c r="P9" s="20">
        <v>3046728.608</v>
      </c>
      <c r="Q9" s="20">
        <v>18417996.038699999</v>
      </c>
      <c r="R9" s="20">
        <v>3179663.5436999998</v>
      </c>
      <c r="S9" s="20">
        <v>36387777.927299999</v>
      </c>
      <c r="T9" s="20">
        <v>839264.37670000002</v>
      </c>
      <c r="U9" s="20">
        <v>495130.1262</v>
      </c>
      <c r="V9" s="20">
        <v>807664.16619999998</v>
      </c>
      <c r="W9" s="20">
        <v>3295903.3256999999</v>
      </c>
      <c r="X9" s="20">
        <v>3092488.9142999998</v>
      </c>
      <c r="Y9" s="20">
        <v>5772230.9350999994</v>
      </c>
      <c r="Z9" s="31">
        <v>75334847.961899996</v>
      </c>
      <c r="AA9" s="24"/>
    </row>
    <row r="10" spans="1:27" s="3" customFormat="1" ht="11.25" customHeight="1" x14ac:dyDescent="0.2">
      <c r="A10" s="13" t="s">
        <v>7</v>
      </c>
      <c r="B10" s="19" t="s">
        <v>2</v>
      </c>
      <c r="C10" s="20">
        <v>0</v>
      </c>
      <c r="D10" s="20">
        <v>1509410.9367</v>
      </c>
      <c r="E10" s="20">
        <v>34169.325400000002</v>
      </c>
      <c r="F10" s="20">
        <v>1001860.3005</v>
      </c>
      <c r="G10" s="20">
        <v>0</v>
      </c>
      <c r="H10" s="20">
        <v>274305</v>
      </c>
      <c r="I10" s="20">
        <v>29840.173999999999</v>
      </c>
      <c r="J10" s="20">
        <v>1447.48</v>
      </c>
      <c r="K10" s="20">
        <v>0</v>
      </c>
      <c r="L10" s="20">
        <v>44198.022499999999</v>
      </c>
      <c r="M10" s="20">
        <v>2895231.2390999999</v>
      </c>
      <c r="N10" s="13" t="s">
        <v>7</v>
      </c>
      <c r="O10" s="19" t="s">
        <v>2</v>
      </c>
      <c r="P10" s="20">
        <v>0</v>
      </c>
      <c r="Q10" s="20">
        <v>6134594.2152999993</v>
      </c>
      <c r="R10" s="20">
        <v>442311.4178</v>
      </c>
      <c r="S10" s="20">
        <v>6603359.8107999992</v>
      </c>
      <c r="T10" s="20">
        <v>1552.7062000000001</v>
      </c>
      <c r="U10" s="20">
        <v>0</v>
      </c>
      <c r="V10" s="20">
        <v>222920.79459999999</v>
      </c>
      <c r="W10" s="20">
        <v>5677.9993000000004</v>
      </c>
      <c r="X10" s="20">
        <v>66655.636299999998</v>
      </c>
      <c r="Y10" s="20">
        <v>40633.1682</v>
      </c>
      <c r="Z10" s="31">
        <v>13517705.748499997</v>
      </c>
      <c r="AA10" s="24"/>
    </row>
    <row r="11" spans="1:27" s="135" customFormat="1" ht="11.25" customHeight="1" x14ac:dyDescent="0.2">
      <c r="A11" s="29"/>
      <c r="B11" s="23" t="s">
        <v>3</v>
      </c>
      <c r="C11" s="134">
        <v>2751830.7604</v>
      </c>
      <c r="D11" s="134">
        <v>16087834.724699998</v>
      </c>
      <c r="E11" s="134">
        <v>2477991.6861</v>
      </c>
      <c r="F11" s="134">
        <v>22981800.687200002</v>
      </c>
      <c r="G11" s="134">
        <v>500267.79609999998</v>
      </c>
      <c r="H11" s="134">
        <v>692817.57679999992</v>
      </c>
      <c r="I11" s="134">
        <v>575763.19389999995</v>
      </c>
      <c r="J11" s="134">
        <v>2228110.5396000003</v>
      </c>
      <c r="K11" s="134">
        <v>1403911.2656</v>
      </c>
      <c r="L11" s="134">
        <v>2667362.3892999999</v>
      </c>
      <c r="M11" s="134">
        <v>52367690.6197</v>
      </c>
      <c r="N11" s="29"/>
      <c r="O11" s="23" t="s">
        <v>3</v>
      </c>
      <c r="P11" s="134">
        <v>3046728.608</v>
      </c>
      <c r="Q11" s="134">
        <v>24552590.254000001</v>
      </c>
      <c r="R11" s="134">
        <v>3621974.9614999997</v>
      </c>
      <c r="S11" s="134">
        <v>42991137.7381</v>
      </c>
      <c r="T11" s="134">
        <v>840817.08290000004</v>
      </c>
      <c r="U11" s="134">
        <v>495130.1262</v>
      </c>
      <c r="V11" s="134">
        <v>1030584.9608</v>
      </c>
      <c r="W11" s="134">
        <v>3301581.3249999997</v>
      </c>
      <c r="X11" s="134">
        <v>3159144.5505999997</v>
      </c>
      <c r="Y11" s="134">
        <v>5812864.1032999996</v>
      </c>
      <c r="Z11" s="85">
        <v>88852553.710400015</v>
      </c>
      <c r="AA11" s="24"/>
    </row>
    <row r="12" spans="1:27" s="3" customFormat="1" ht="11.25" customHeight="1" x14ac:dyDescent="0.2">
      <c r="A12" s="133">
        <v>2023</v>
      </c>
      <c r="B12" s="19" t="s">
        <v>27</v>
      </c>
      <c r="C12" s="20">
        <v>3791736.0395999998</v>
      </c>
      <c r="D12" s="20">
        <v>7383062.8377999999</v>
      </c>
      <c r="E12" s="20">
        <v>1229643.0290999999</v>
      </c>
      <c r="F12" s="20">
        <v>17114619.682100002</v>
      </c>
      <c r="G12" s="20">
        <v>341113.39449999999</v>
      </c>
      <c r="H12" s="20">
        <v>240609.54790000001</v>
      </c>
      <c r="I12" s="20">
        <v>355407.98</v>
      </c>
      <c r="J12" s="20">
        <v>1499555.9750000001</v>
      </c>
      <c r="K12" s="20">
        <v>865022.2855</v>
      </c>
      <c r="L12" s="20">
        <v>2768571.9189000004</v>
      </c>
      <c r="M12" s="20">
        <v>35589342.690400004</v>
      </c>
      <c r="N12" s="133">
        <v>2023</v>
      </c>
      <c r="O12" s="19" t="s">
        <v>27</v>
      </c>
      <c r="P12" s="20">
        <v>4243898.9946999997</v>
      </c>
      <c r="Q12" s="20">
        <v>18279109.738299999</v>
      </c>
      <c r="R12" s="20">
        <v>2970362.0274999999</v>
      </c>
      <c r="S12" s="20">
        <v>42308214.181199998</v>
      </c>
      <c r="T12" s="20">
        <v>911829.84089999995</v>
      </c>
      <c r="U12" s="20">
        <v>532670.83880000003</v>
      </c>
      <c r="V12" s="20">
        <v>865025.21629999997</v>
      </c>
      <c r="W12" s="20">
        <v>3650085.48</v>
      </c>
      <c r="X12" s="20">
        <v>3201536.5730000003</v>
      </c>
      <c r="Y12" s="20">
        <v>7687069.6875999998</v>
      </c>
      <c r="Z12" s="31">
        <v>84649802.578299999</v>
      </c>
      <c r="AA12" s="24"/>
    </row>
    <row r="13" spans="1:27" s="3" customFormat="1" ht="11.25" customHeight="1" x14ac:dyDescent="0.2">
      <c r="A13" s="13" t="s">
        <v>4</v>
      </c>
      <c r="B13" s="19" t="s">
        <v>2</v>
      </c>
      <c r="C13" s="20">
        <v>0</v>
      </c>
      <c r="D13" s="20">
        <v>649109.3740999999</v>
      </c>
      <c r="E13" s="20">
        <v>172314</v>
      </c>
      <c r="F13" s="20">
        <v>381540.04149999999</v>
      </c>
      <c r="G13" s="20">
        <v>0</v>
      </c>
      <c r="H13" s="20">
        <v>0</v>
      </c>
      <c r="I13" s="20">
        <v>0</v>
      </c>
      <c r="J13" s="20">
        <v>2539.25</v>
      </c>
      <c r="K13" s="20">
        <v>0</v>
      </c>
      <c r="L13" s="20">
        <v>129400.5</v>
      </c>
      <c r="M13" s="20">
        <v>1334903.1655999999</v>
      </c>
      <c r="N13" s="13" t="s">
        <v>4</v>
      </c>
      <c r="O13" s="19" t="s">
        <v>2</v>
      </c>
      <c r="P13" s="20">
        <v>0</v>
      </c>
      <c r="Q13" s="20">
        <v>5542002.5049999999</v>
      </c>
      <c r="R13" s="20">
        <v>637905.15789999999</v>
      </c>
      <c r="S13" s="20">
        <v>6551286.8306000009</v>
      </c>
      <c r="T13" s="20">
        <v>80.672300000000007</v>
      </c>
      <c r="U13" s="20">
        <v>0</v>
      </c>
      <c r="V13" s="20">
        <v>151027.8377</v>
      </c>
      <c r="W13" s="20">
        <v>5408.7658000000001</v>
      </c>
      <c r="X13" s="20">
        <v>68685.534799999994</v>
      </c>
      <c r="Y13" s="20">
        <v>139169.2715</v>
      </c>
      <c r="Z13" s="31">
        <v>13095566.575600002</v>
      </c>
      <c r="AA13" s="24"/>
    </row>
    <row r="14" spans="1:27" s="135" customFormat="1" ht="11.25" customHeight="1" x14ac:dyDescent="0.2">
      <c r="A14" s="29"/>
      <c r="B14" s="23" t="s">
        <v>3</v>
      </c>
      <c r="C14" s="134">
        <v>3791736.0395999998</v>
      </c>
      <c r="D14" s="134">
        <v>8032172.2118999995</v>
      </c>
      <c r="E14" s="134">
        <v>1401957.0290999999</v>
      </c>
      <c r="F14" s="134">
        <v>17496159.7236</v>
      </c>
      <c r="G14" s="134">
        <v>341113.39449999999</v>
      </c>
      <c r="H14" s="134">
        <v>240609.54790000001</v>
      </c>
      <c r="I14" s="134">
        <v>355407.98</v>
      </c>
      <c r="J14" s="134">
        <v>1502095.2250000001</v>
      </c>
      <c r="K14" s="134">
        <v>865022.2855</v>
      </c>
      <c r="L14" s="134">
        <v>2897972.4189000004</v>
      </c>
      <c r="M14" s="134">
        <v>36924245.855999999</v>
      </c>
      <c r="N14" s="29"/>
      <c r="O14" s="23" t="s">
        <v>3</v>
      </c>
      <c r="P14" s="134">
        <v>4243898.9946999997</v>
      </c>
      <c r="Q14" s="134">
        <v>23821112.243299998</v>
      </c>
      <c r="R14" s="134">
        <v>3608267.1853999998</v>
      </c>
      <c r="S14" s="134">
        <v>48859501.011799999</v>
      </c>
      <c r="T14" s="134">
        <v>911910.51319999993</v>
      </c>
      <c r="U14" s="134">
        <v>532670.83880000003</v>
      </c>
      <c r="V14" s="134">
        <v>1016053.054</v>
      </c>
      <c r="W14" s="134">
        <v>3655494.2458000001</v>
      </c>
      <c r="X14" s="134">
        <v>3270222.1078000003</v>
      </c>
      <c r="Y14" s="134">
        <v>7826238.9590999996</v>
      </c>
      <c r="Z14" s="85">
        <v>97745369.153900012</v>
      </c>
      <c r="AA14" s="24"/>
    </row>
    <row r="15" spans="1:27" s="3" customFormat="1" ht="11.25" customHeight="1" x14ac:dyDescent="0.2">
      <c r="A15" s="133">
        <v>2023</v>
      </c>
      <c r="B15" s="19" t="s">
        <v>27</v>
      </c>
      <c r="C15" s="20">
        <v>3002745.4177000001</v>
      </c>
      <c r="D15" s="20">
        <v>8315193.0470000003</v>
      </c>
      <c r="E15" s="20">
        <v>1347692.2834000001</v>
      </c>
      <c r="F15" s="20">
        <v>15235320.981999999</v>
      </c>
      <c r="G15" s="20">
        <v>359299.32549999998</v>
      </c>
      <c r="H15" s="20">
        <v>321849.43650000001</v>
      </c>
      <c r="I15" s="20">
        <v>318778.66119999997</v>
      </c>
      <c r="J15" s="20">
        <v>1296511.5207</v>
      </c>
      <c r="K15" s="20">
        <v>1054647.7827000001</v>
      </c>
      <c r="L15" s="20">
        <v>2300662.1552999998</v>
      </c>
      <c r="M15" s="20">
        <v>33552700.612</v>
      </c>
      <c r="N15" s="133">
        <v>2023</v>
      </c>
      <c r="O15" s="19" t="s">
        <v>27</v>
      </c>
      <c r="P15" s="20">
        <v>3563457.7944999998</v>
      </c>
      <c r="Q15" s="20">
        <v>22443881.101000004</v>
      </c>
      <c r="R15" s="20">
        <v>3667186.4607000002</v>
      </c>
      <c r="S15" s="20">
        <v>48895363.494900003</v>
      </c>
      <c r="T15" s="20">
        <v>1145577.2394000001</v>
      </c>
      <c r="U15" s="20">
        <v>581044.86010000005</v>
      </c>
      <c r="V15" s="20">
        <v>1029031.1727999999</v>
      </c>
      <c r="W15" s="20">
        <v>3853689.4460999998</v>
      </c>
      <c r="X15" s="20">
        <v>3713168.6183000002</v>
      </c>
      <c r="Y15" s="20">
        <v>9648761.0867000017</v>
      </c>
      <c r="Z15" s="31">
        <v>98541161.274500027</v>
      </c>
      <c r="AA15" s="24"/>
    </row>
    <row r="16" spans="1:27" s="3" customFormat="1" ht="11.25" customHeight="1" x14ac:dyDescent="0.2">
      <c r="A16" s="13" t="s">
        <v>69</v>
      </c>
      <c r="B16" s="19" t="s">
        <v>2</v>
      </c>
      <c r="C16" s="20">
        <v>0</v>
      </c>
      <c r="D16" s="20">
        <v>1656960.6621999999</v>
      </c>
      <c r="E16" s="20">
        <v>387255.8921</v>
      </c>
      <c r="F16" s="20">
        <v>452635.94</v>
      </c>
      <c r="G16" s="20">
        <v>45574.2</v>
      </c>
      <c r="H16" s="20">
        <v>0</v>
      </c>
      <c r="I16" s="20">
        <v>0</v>
      </c>
      <c r="J16" s="20">
        <v>81333</v>
      </c>
      <c r="K16" s="20">
        <v>15498.31</v>
      </c>
      <c r="L16" s="20">
        <v>53571.5</v>
      </c>
      <c r="M16" s="20">
        <v>2692829.5043000001</v>
      </c>
      <c r="N16" s="13" t="s">
        <v>69</v>
      </c>
      <c r="O16" s="19" t="s">
        <v>2</v>
      </c>
      <c r="P16" s="20">
        <v>0</v>
      </c>
      <c r="Q16" s="20">
        <v>10239705.134500001</v>
      </c>
      <c r="R16" s="20">
        <v>1378190.5530999999</v>
      </c>
      <c r="S16" s="20">
        <v>10917156.088100001</v>
      </c>
      <c r="T16" s="20">
        <v>126071.70389999999</v>
      </c>
      <c r="U16" s="20">
        <v>0</v>
      </c>
      <c r="V16" s="20">
        <v>191986.21799999999</v>
      </c>
      <c r="W16" s="20">
        <v>92805.85040000001</v>
      </c>
      <c r="X16" s="20">
        <v>93458.190800000011</v>
      </c>
      <c r="Y16" s="20">
        <v>1418264.433</v>
      </c>
      <c r="Z16" s="31">
        <v>24457638.171799999</v>
      </c>
      <c r="AA16" s="24"/>
    </row>
    <row r="17" spans="1:27" s="135" customFormat="1" ht="11.25" customHeight="1" x14ac:dyDescent="0.2">
      <c r="A17" s="29"/>
      <c r="B17" s="23" t="s">
        <v>3</v>
      </c>
      <c r="C17" s="134">
        <v>3002745.4177000001</v>
      </c>
      <c r="D17" s="134">
        <v>9972153.7092000004</v>
      </c>
      <c r="E17" s="134">
        <v>1734948.1755000001</v>
      </c>
      <c r="F17" s="134">
        <v>15687956.921999998</v>
      </c>
      <c r="G17" s="134">
        <v>404873.52549999999</v>
      </c>
      <c r="H17" s="134">
        <v>321849.43650000001</v>
      </c>
      <c r="I17" s="134">
        <v>318778.66119999997</v>
      </c>
      <c r="J17" s="134">
        <v>1377844.5207</v>
      </c>
      <c r="K17" s="134">
        <v>1070146.0927000002</v>
      </c>
      <c r="L17" s="134">
        <v>2354233.6552999998</v>
      </c>
      <c r="M17" s="134">
        <v>36245530.116299994</v>
      </c>
      <c r="N17" s="29"/>
      <c r="O17" s="23" t="s">
        <v>3</v>
      </c>
      <c r="P17" s="134">
        <v>3563457.7944999998</v>
      </c>
      <c r="Q17" s="134">
        <v>32683586.235500004</v>
      </c>
      <c r="R17" s="134">
        <v>5045377.0137999998</v>
      </c>
      <c r="S17" s="134">
        <v>59812519.583000004</v>
      </c>
      <c r="T17" s="134">
        <v>1271648.9433000002</v>
      </c>
      <c r="U17" s="134">
        <v>581044.86010000005</v>
      </c>
      <c r="V17" s="134">
        <v>1221017.3907999999</v>
      </c>
      <c r="W17" s="134">
        <v>3946495.2964999997</v>
      </c>
      <c r="X17" s="134">
        <v>3806626.8091000002</v>
      </c>
      <c r="Y17" s="134">
        <v>11067025.519700002</v>
      </c>
      <c r="Z17" s="85">
        <v>122998799.4463</v>
      </c>
      <c r="AA17" s="24"/>
    </row>
    <row r="18" spans="1:27" s="135" customFormat="1" ht="6.75" customHeight="1" x14ac:dyDescent="0.2">
      <c r="A18" s="30"/>
      <c r="B18" s="83"/>
      <c r="C18" s="15"/>
      <c r="D18" s="30"/>
      <c r="E18" s="30"/>
      <c r="F18" s="30"/>
      <c r="G18" s="30"/>
      <c r="H18" s="30"/>
      <c r="I18" s="30"/>
      <c r="J18" s="30"/>
      <c r="K18" s="30"/>
      <c r="L18" s="30"/>
      <c r="M18" s="30"/>
      <c r="N18" s="126"/>
      <c r="O18" s="83"/>
      <c r="P18" s="15"/>
      <c r="Q18" s="30"/>
      <c r="R18" s="30"/>
      <c r="S18" s="30"/>
      <c r="T18" s="30"/>
      <c r="U18" s="30"/>
      <c r="V18" s="30"/>
      <c r="W18" s="30"/>
      <c r="X18" s="30"/>
      <c r="Y18" s="30"/>
      <c r="Z18" s="30"/>
      <c r="AA18" s="136"/>
    </row>
    <row r="19" spans="1:27" s="3" customFormat="1" ht="6.75" customHeight="1" x14ac:dyDescent="0.2">
      <c r="A19" s="30"/>
      <c r="B19" s="83"/>
      <c r="C19" s="15"/>
      <c r="D19" s="30"/>
      <c r="E19" s="30"/>
      <c r="F19" s="30"/>
      <c r="G19" s="30"/>
      <c r="H19" s="30"/>
      <c r="I19" s="30"/>
      <c r="J19" s="30"/>
      <c r="K19" s="30"/>
      <c r="L19" s="30"/>
      <c r="M19" s="30"/>
      <c r="N19" s="126"/>
      <c r="O19" s="6"/>
      <c r="R19" s="6"/>
      <c r="AA19" s="24"/>
    </row>
    <row r="20" spans="1:27" s="3" customFormat="1" ht="10.5" customHeight="1" x14ac:dyDescent="0.2">
      <c r="A20" s="30"/>
      <c r="B20" s="83"/>
      <c r="C20" s="15"/>
      <c r="D20" s="30"/>
      <c r="E20" s="30"/>
      <c r="F20" s="30"/>
      <c r="G20" s="30"/>
      <c r="H20" s="30"/>
      <c r="I20" s="30"/>
      <c r="J20" s="30"/>
      <c r="K20" s="30"/>
      <c r="L20" s="30"/>
      <c r="M20" s="30"/>
      <c r="N20" s="21"/>
      <c r="O20" s="137"/>
      <c r="P20" s="15"/>
      <c r="Q20" s="138"/>
      <c r="R20" s="138"/>
      <c r="S20" s="138"/>
      <c r="T20" s="138"/>
      <c r="U20" s="138"/>
      <c r="V20" s="138"/>
      <c r="W20" s="138"/>
      <c r="X20" s="138"/>
      <c r="Y20" s="138"/>
      <c r="Z20" s="139"/>
      <c r="AA20" s="24"/>
    </row>
    <row r="21" spans="1:27" s="3" customFormat="1" ht="10.5" customHeight="1" x14ac:dyDescent="0.2">
      <c r="A21" s="116"/>
      <c r="B21" s="83"/>
      <c r="C21" s="161" t="s">
        <v>110</v>
      </c>
      <c r="D21" s="161" t="s">
        <v>111</v>
      </c>
      <c r="E21" s="161" t="s">
        <v>106</v>
      </c>
      <c r="F21" s="161" t="s">
        <v>112</v>
      </c>
      <c r="G21" s="161" t="s">
        <v>107</v>
      </c>
      <c r="H21" s="161" t="s">
        <v>108</v>
      </c>
      <c r="I21" s="161" t="s">
        <v>109</v>
      </c>
      <c r="J21" s="161" t="s">
        <v>113</v>
      </c>
      <c r="K21" s="161" t="s">
        <v>160</v>
      </c>
      <c r="L21" s="161" t="s">
        <v>161</v>
      </c>
      <c r="M21" s="30"/>
      <c r="N21" s="8"/>
      <c r="O21" s="137"/>
      <c r="P21" s="161" t="s">
        <v>110</v>
      </c>
      <c r="Q21" s="161" t="s">
        <v>111</v>
      </c>
      <c r="R21" s="161" t="s">
        <v>106</v>
      </c>
      <c r="S21" s="161" t="s">
        <v>112</v>
      </c>
      <c r="T21" s="161" t="s">
        <v>107</v>
      </c>
      <c r="U21" s="161" t="s">
        <v>108</v>
      </c>
      <c r="V21" s="161" t="s">
        <v>109</v>
      </c>
      <c r="W21" s="161" t="s">
        <v>113</v>
      </c>
      <c r="X21" s="161" t="s">
        <v>160</v>
      </c>
      <c r="Y21" s="161" t="s">
        <v>161</v>
      </c>
      <c r="Z21" s="15"/>
      <c r="AA21" s="24"/>
    </row>
    <row r="22" spans="1:27" s="114" customFormat="1" ht="17.25" customHeight="1" x14ac:dyDescent="0.2">
      <c r="A22" s="113"/>
      <c r="B22" s="164"/>
      <c r="C22" s="199" t="s">
        <v>99</v>
      </c>
      <c r="D22" s="212"/>
      <c r="E22" s="212"/>
      <c r="F22" s="212"/>
      <c r="G22" s="212"/>
      <c r="H22" s="212"/>
      <c r="I22" s="212"/>
      <c r="J22" s="212"/>
      <c r="K22" s="212"/>
      <c r="L22" s="212"/>
      <c r="M22" s="213"/>
      <c r="N22" s="163"/>
      <c r="O22" s="162"/>
      <c r="P22" s="199" t="s">
        <v>98</v>
      </c>
      <c r="Q22" s="200"/>
      <c r="R22" s="200"/>
      <c r="S22" s="200"/>
      <c r="T22" s="200"/>
      <c r="U22" s="200"/>
      <c r="V22" s="200"/>
      <c r="W22" s="200"/>
      <c r="X22" s="200"/>
      <c r="Y22" s="200"/>
      <c r="Z22" s="201"/>
      <c r="AA22" s="113"/>
    </row>
    <row r="23" spans="1:27" s="3" customFormat="1" ht="27.75" customHeight="1" x14ac:dyDescent="0.2">
      <c r="A23" s="127"/>
      <c r="B23" s="128"/>
      <c r="C23" s="202" t="s">
        <v>83</v>
      </c>
      <c r="D23" s="202" t="s">
        <v>116</v>
      </c>
      <c r="E23" s="202" t="s">
        <v>84</v>
      </c>
      <c r="F23" s="202" t="s">
        <v>117</v>
      </c>
      <c r="G23" s="202" t="s">
        <v>85</v>
      </c>
      <c r="H23" s="202" t="s">
        <v>127</v>
      </c>
      <c r="I23" s="202" t="s">
        <v>125</v>
      </c>
      <c r="J23" s="202" t="s">
        <v>124</v>
      </c>
      <c r="K23" s="202" t="s">
        <v>126</v>
      </c>
      <c r="L23" s="202" t="s">
        <v>128</v>
      </c>
      <c r="M23" s="202" t="s">
        <v>3</v>
      </c>
      <c r="N23" s="129"/>
      <c r="O23" s="130"/>
      <c r="P23" s="202" t="s">
        <v>83</v>
      </c>
      <c r="Q23" s="202" t="s">
        <v>116</v>
      </c>
      <c r="R23" s="202" t="s">
        <v>84</v>
      </c>
      <c r="S23" s="202" t="s">
        <v>117</v>
      </c>
      <c r="T23" s="202" t="s">
        <v>85</v>
      </c>
      <c r="U23" s="202" t="s">
        <v>127</v>
      </c>
      <c r="V23" s="202" t="s">
        <v>125</v>
      </c>
      <c r="W23" s="202" t="s">
        <v>124</v>
      </c>
      <c r="X23" s="202" t="s">
        <v>126</v>
      </c>
      <c r="Y23" s="202" t="s">
        <v>128</v>
      </c>
      <c r="Z23" s="205" t="s">
        <v>3</v>
      </c>
      <c r="AA23" s="24"/>
    </row>
    <row r="24" spans="1:27" s="3" customFormat="1" ht="36" customHeight="1" x14ac:dyDescent="0.2">
      <c r="A24" s="131" t="s">
        <v>1</v>
      </c>
      <c r="B24" s="132"/>
      <c r="C24" s="203" t="s">
        <v>83</v>
      </c>
      <c r="D24" s="204" t="s">
        <v>101</v>
      </c>
      <c r="E24" s="203" t="s">
        <v>84</v>
      </c>
      <c r="F24" s="203" t="s">
        <v>102</v>
      </c>
      <c r="G24" s="203" t="s">
        <v>85</v>
      </c>
      <c r="H24" s="203" t="s">
        <v>86</v>
      </c>
      <c r="I24" s="203" t="s">
        <v>87</v>
      </c>
      <c r="J24" s="203" t="s">
        <v>103</v>
      </c>
      <c r="K24" s="203" t="s">
        <v>104</v>
      </c>
      <c r="L24" s="203" t="s">
        <v>105</v>
      </c>
      <c r="M24" s="203"/>
      <c r="N24" s="131" t="s">
        <v>1</v>
      </c>
      <c r="O24" s="132"/>
      <c r="P24" s="203" t="s">
        <v>83</v>
      </c>
      <c r="Q24" s="204" t="s">
        <v>101</v>
      </c>
      <c r="R24" s="203" t="s">
        <v>84</v>
      </c>
      <c r="S24" s="203" t="s">
        <v>102</v>
      </c>
      <c r="T24" s="203" t="s">
        <v>85</v>
      </c>
      <c r="U24" s="203" t="s">
        <v>86</v>
      </c>
      <c r="V24" s="203" t="s">
        <v>87</v>
      </c>
      <c r="W24" s="203" t="s">
        <v>103</v>
      </c>
      <c r="X24" s="203" t="s">
        <v>104</v>
      </c>
      <c r="Y24" s="203" t="s">
        <v>105</v>
      </c>
      <c r="Z24" s="206"/>
      <c r="AA24" s="24"/>
    </row>
    <row r="25" spans="1:27" s="3" customFormat="1" ht="12" customHeight="1" x14ac:dyDescent="0.2">
      <c r="A25" s="133">
        <v>2022</v>
      </c>
      <c r="B25" s="19" t="s">
        <v>27</v>
      </c>
      <c r="C25" s="20">
        <v>14519</v>
      </c>
      <c r="D25" s="20">
        <v>9419</v>
      </c>
      <c r="E25" s="20">
        <v>1783</v>
      </c>
      <c r="F25" s="20">
        <v>51283</v>
      </c>
      <c r="G25" s="20">
        <v>975</v>
      </c>
      <c r="H25" s="20">
        <v>569</v>
      </c>
      <c r="I25" s="20">
        <v>1133</v>
      </c>
      <c r="J25" s="20">
        <v>4802</v>
      </c>
      <c r="K25" s="20">
        <v>3280</v>
      </c>
      <c r="L25" s="20">
        <v>11548</v>
      </c>
      <c r="M25" s="31">
        <v>99311</v>
      </c>
      <c r="N25" s="133">
        <v>2022</v>
      </c>
      <c r="O25" s="19" t="s">
        <v>27</v>
      </c>
      <c r="P25" s="20">
        <v>12012</v>
      </c>
      <c r="Q25" s="20">
        <v>32189</v>
      </c>
      <c r="R25" s="20">
        <v>4089</v>
      </c>
      <c r="S25" s="20">
        <v>196391</v>
      </c>
      <c r="T25" s="20">
        <v>4219</v>
      </c>
      <c r="U25" s="20">
        <v>1743</v>
      </c>
      <c r="V25" s="20">
        <v>3473</v>
      </c>
      <c r="W25" s="20">
        <v>13462</v>
      </c>
      <c r="X25" s="20">
        <v>10308</v>
      </c>
      <c r="Y25" s="20">
        <v>49665</v>
      </c>
      <c r="Z25" s="31">
        <v>327551</v>
      </c>
      <c r="AA25" s="24"/>
    </row>
    <row r="26" spans="1:27" s="3" customFormat="1" ht="12" customHeight="1" x14ac:dyDescent="0.2">
      <c r="A26" s="13" t="s">
        <v>7</v>
      </c>
      <c r="B26" s="19" t="s">
        <v>2</v>
      </c>
      <c r="C26" s="20">
        <v>0</v>
      </c>
      <c r="D26" s="20">
        <v>109</v>
      </c>
      <c r="E26" s="20">
        <v>4</v>
      </c>
      <c r="F26" s="20">
        <v>257</v>
      </c>
      <c r="G26" s="20">
        <v>0</v>
      </c>
      <c r="H26" s="20">
        <v>1</v>
      </c>
      <c r="I26" s="20">
        <v>1</v>
      </c>
      <c r="J26" s="20">
        <v>1</v>
      </c>
      <c r="K26" s="20">
        <v>0</v>
      </c>
      <c r="L26" s="20">
        <v>5</v>
      </c>
      <c r="M26" s="31">
        <v>378</v>
      </c>
      <c r="N26" s="13" t="s">
        <v>7</v>
      </c>
      <c r="O26" s="19" t="s">
        <v>2</v>
      </c>
      <c r="P26" s="20">
        <v>0</v>
      </c>
      <c r="Q26" s="20">
        <v>202</v>
      </c>
      <c r="R26" s="20">
        <v>8</v>
      </c>
      <c r="S26" s="20">
        <v>146</v>
      </c>
      <c r="T26" s="20">
        <v>2</v>
      </c>
      <c r="U26" s="20">
        <v>0</v>
      </c>
      <c r="V26" s="20">
        <v>4</v>
      </c>
      <c r="W26" s="20">
        <v>4</v>
      </c>
      <c r="X26" s="20">
        <v>5</v>
      </c>
      <c r="Y26" s="20">
        <v>5</v>
      </c>
      <c r="Z26" s="31">
        <v>376</v>
      </c>
      <c r="AA26" s="24"/>
    </row>
    <row r="27" spans="1:27" s="135" customFormat="1" ht="12" customHeight="1" x14ac:dyDescent="0.2">
      <c r="A27" s="29"/>
      <c r="B27" s="23" t="s">
        <v>3</v>
      </c>
      <c r="C27" s="84">
        <v>14519</v>
      </c>
      <c r="D27" s="84">
        <v>9528</v>
      </c>
      <c r="E27" s="84">
        <v>1787</v>
      </c>
      <c r="F27" s="84">
        <v>51540</v>
      </c>
      <c r="G27" s="84">
        <v>975</v>
      </c>
      <c r="H27" s="84">
        <v>570</v>
      </c>
      <c r="I27" s="84">
        <v>1134</v>
      </c>
      <c r="J27" s="84">
        <v>4803</v>
      </c>
      <c r="K27" s="84">
        <v>3280</v>
      </c>
      <c r="L27" s="84">
        <v>11553</v>
      </c>
      <c r="M27" s="85">
        <v>99689</v>
      </c>
      <c r="N27" s="29"/>
      <c r="O27" s="23" t="s">
        <v>3</v>
      </c>
      <c r="P27" s="134">
        <v>12012</v>
      </c>
      <c r="Q27" s="134">
        <v>32391</v>
      </c>
      <c r="R27" s="134">
        <v>4097</v>
      </c>
      <c r="S27" s="134">
        <v>196537</v>
      </c>
      <c r="T27" s="134">
        <v>4221</v>
      </c>
      <c r="U27" s="134">
        <v>1743</v>
      </c>
      <c r="V27" s="134">
        <v>3477</v>
      </c>
      <c r="W27" s="134">
        <v>13466</v>
      </c>
      <c r="X27" s="134">
        <v>10313</v>
      </c>
      <c r="Y27" s="134">
        <v>49670</v>
      </c>
      <c r="Z27" s="85">
        <v>327927</v>
      </c>
      <c r="AA27" s="83"/>
    </row>
    <row r="28" spans="1:27" s="3" customFormat="1" ht="12" customHeight="1" x14ac:dyDescent="0.2">
      <c r="A28" s="133">
        <v>2023</v>
      </c>
      <c r="B28" s="19" t="s">
        <v>27</v>
      </c>
      <c r="C28" s="20">
        <v>15841</v>
      </c>
      <c r="D28" s="20">
        <v>7563</v>
      </c>
      <c r="E28" s="20">
        <v>1216</v>
      </c>
      <c r="F28" s="20">
        <v>43406</v>
      </c>
      <c r="G28" s="20">
        <v>756</v>
      </c>
      <c r="H28" s="20">
        <v>414</v>
      </c>
      <c r="I28" s="20">
        <v>907</v>
      </c>
      <c r="J28" s="20">
        <v>3030</v>
      </c>
      <c r="K28" s="20">
        <v>2105</v>
      </c>
      <c r="L28" s="20">
        <v>9508</v>
      </c>
      <c r="M28" s="31">
        <v>84746</v>
      </c>
      <c r="N28" s="133">
        <v>2023</v>
      </c>
      <c r="O28" s="19" t="s">
        <v>27</v>
      </c>
      <c r="P28" s="20">
        <v>15849</v>
      </c>
      <c r="Q28" s="20">
        <v>31785</v>
      </c>
      <c r="R28" s="20">
        <v>4050</v>
      </c>
      <c r="S28" s="20">
        <v>195317</v>
      </c>
      <c r="T28" s="20">
        <v>4154</v>
      </c>
      <c r="U28" s="20">
        <v>1801</v>
      </c>
      <c r="V28" s="20">
        <v>3376</v>
      </c>
      <c r="W28" s="20">
        <v>13226</v>
      </c>
      <c r="X28" s="20">
        <v>10467</v>
      </c>
      <c r="Y28" s="20">
        <v>48993</v>
      </c>
      <c r="Z28" s="31">
        <v>329018</v>
      </c>
      <c r="AA28" s="24"/>
    </row>
    <row r="29" spans="1:27" s="3" customFormat="1" ht="12" customHeight="1" x14ac:dyDescent="0.2">
      <c r="A29" s="13" t="s">
        <v>4</v>
      </c>
      <c r="B29" s="19" t="s">
        <v>2</v>
      </c>
      <c r="C29" s="20">
        <v>0</v>
      </c>
      <c r="D29" s="20">
        <v>40</v>
      </c>
      <c r="E29" s="20">
        <v>1</v>
      </c>
      <c r="F29" s="20">
        <v>34</v>
      </c>
      <c r="G29" s="20">
        <v>0</v>
      </c>
      <c r="H29" s="20">
        <v>0</v>
      </c>
      <c r="I29" s="20">
        <v>0</v>
      </c>
      <c r="J29" s="20">
        <v>1</v>
      </c>
      <c r="K29" s="20">
        <v>0</v>
      </c>
      <c r="L29" s="20">
        <v>4</v>
      </c>
      <c r="M29" s="31">
        <v>80</v>
      </c>
      <c r="N29" s="13" t="s">
        <v>4</v>
      </c>
      <c r="O29" s="19" t="s">
        <v>2</v>
      </c>
      <c r="P29" s="20">
        <v>0</v>
      </c>
      <c r="Q29" s="20">
        <v>279</v>
      </c>
      <c r="R29" s="20">
        <v>12</v>
      </c>
      <c r="S29" s="20">
        <v>141</v>
      </c>
      <c r="T29" s="20">
        <v>1</v>
      </c>
      <c r="U29" s="20">
        <v>0</v>
      </c>
      <c r="V29" s="20">
        <v>4</v>
      </c>
      <c r="W29" s="20">
        <v>4</v>
      </c>
      <c r="X29" s="20">
        <v>5</v>
      </c>
      <c r="Y29" s="20">
        <v>7</v>
      </c>
      <c r="Z29" s="31">
        <v>453</v>
      </c>
      <c r="AA29" s="24"/>
    </row>
    <row r="30" spans="1:27" s="135" customFormat="1" ht="12" customHeight="1" x14ac:dyDescent="0.2">
      <c r="A30" s="29"/>
      <c r="B30" s="23" t="s">
        <v>3</v>
      </c>
      <c r="C30" s="84">
        <v>15841</v>
      </c>
      <c r="D30" s="84">
        <v>7603</v>
      </c>
      <c r="E30" s="84">
        <v>1217</v>
      </c>
      <c r="F30" s="84">
        <v>43440</v>
      </c>
      <c r="G30" s="84">
        <v>756</v>
      </c>
      <c r="H30" s="84">
        <v>414</v>
      </c>
      <c r="I30" s="84">
        <v>907</v>
      </c>
      <c r="J30" s="84">
        <v>3031</v>
      </c>
      <c r="K30" s="84">
        <v>2105</v>
      </c>
      <c r="L30" s="84">
        <v>9512</v>
      </c>
      <c r="M30" s="85">
        <v>84826</v>
      </c>
      <c r="N30" s="29"/>
      <c r="O30" s="23" t="s">
        <v>3</v>
      </c>
      <c r="P30" s="134">
        <v>15849</v>
      </c>
      <c r="Q30" s="134">
        <v>32064</v>
      </c>
      <c r="R30" s="134">
        <v>4062</v>
      </c>
      <c r="S30" s="134">
        <v>195458</v>
      </c>
      <c r="T30" s="134">
        <v>4155</v>
      </c>
      <c r="U30" s="134">
        <v>1801</v>
      </c>
      <c r="V30" s="134">
        <v>3380</v>
      </c>
      <c r="W30" s="134">
        <v>13230</v>
      </c>
      <c r="X30" s="134">
        <v>10472</v>
      </c>
      <c r="Y30" s="134">
        <v>49000</v>
      </c>
      <c r="Z30" s="85">
        <v>329471</v>
      </c>
      <c r="AA30" s="83"/>
    </row>
    <row r="31" spans="1:27" s="3" customFormat="1" ht="12" customHeight="1" x14ac:dyDescent="0.2">
      <c r="A31" s="133">
        <v>2023</v>
      </c>
      <c r="B31" s="19" t="s">
        <v>27</v>
      </c>
      <c r="C31" s="20">
        <v>8684</v>
      </c>
      <c r="D31" s="20">
        <v>5931</v>
      </c>
      <c r="E31" s="20">
        <v>987</v>
      </c>
      <c r="F31" s="20">
        <v>33880</v>
      </c>
      <c r="G31" s="20">
        <v>641</v>
      </c>
      <c r="H31" s="20">
        <v>385</v>
      </c>
      <c r="I31" s="20">
        <v>655</v>
      </c>
      <c r="J31" s="20">
        <v>2420</v>
      </c>
      <c r="K31" s="20">
        <v>2059</v>
      </c>
      <c r="L31" s="20">
        <v>7329</v>
      </c>
      <c r="M31" s="31">
        <v>62971</v>
      </c>
      <c r="N31" s="133">
        <v>2023</v>
      </c>
      <c r="O31" s="19" t="s">
        <v>27</v>
      </c>
      <c r="P31" s="20">
        <v>12293</v>
      </c>
      <c r="Q31" s="20">
        <v>28576</v>
      </c>
      <c r="R31" s="20">
        <v>4004</v>
      </c>
      <c r="S31" s="20">
        <v>181043</v>
      </c>
      <c r="T31" s="20">
        <v>3828</v>
      </c>
      <c r="U31" s="20">
        <v>1681</v>
      </c>
      <c r="V31" s="20">
        <v>2999</v>
      </c>
      <c r="W31" s="20">
        <v>12520</v>
      </c>
      <c r="X31" s="20">
        <v>10447</v>
      </c>
      <c r="Y31" s="20">
        <v>44063</v>
      </c>
      <c r="Z31" s="31">
        <v>301454</v>
      </c>
      <c r="AA31" s="24"/>
    </row>
    <row r="32" spans="1:27" s="3" customFormat="1" ht="12" customHeight="1" x14ac:dyDescent="0.2">
      <c r="A32" s="13" t="s">
        <v>69</v>
      </c>
      <c r="B32" s="19" t="s">
        <v>2</v>
      </c>
      <c r="C32" s="20">
        <v>0</v>
      </c>
      <c r="D32" s="20">
        <v>58</v>
      </c>
      <c r="E32" s="20">
        <v>6</v>
      </c>
      <c r="F32" s="20">
        <v>29</v>
      </c>
      <c r="G32" s="20">
        <v>1</v>
      </c>
      <c r="H32" s="20">
        <v>0</v>
      </c>
      <c r="I32" s="20">
        <v>0</v>
      </c>
      <c r="J32" s="20">
        <v>1</v>
      </c>
      <c r="K32" s="20">
        <v>2</v>
      </c>
      <c r="L32" s="20">
        <v>1</v>
      </c>
      <c r="M32" s="31">
        <v>98</v>
      </c>
      <c r="N32" s="13" t="s">
        <v>69</v>
      </c>
      <c r="O32" s="19" t="s">
        <v>2</v>
      </c>
      <c r="P32" s="20">
        <v>0</v>
      </c>
      <c r="Q32" s="20">
        <v>195</v>
      </c>
      <c r="R32" s="20">
        <v>11</v>
      </c>
      <c r="S32" s="20">
        <v>116</v>
      </c>
      <c r="T32" s="20">
        <v>1</v>
      </c>
      <c r="U32" s="20">
        <v>0</v>
      </c>
      <c r="V32" s="20">
        <v>3</v>
      </c>
      <c r="W32" s="20">
        <v>3</v>
      </c>
      <c r="X32" s="20">
        <v>6</v>
      </c>
      <c r="Y32" s="20">
        <v>5</v>
      </c>
      <c r="Z32" s="31">
        <v>340</v>
      </c>
      <c r="AA32" s="24"/>
    </row>
    <row r="33" spans="1:27" s="135" customFormat="1" ht="12" customHeight="1" x14ac:dyDescent="0.2">
      <c r="A33" s="29"/>
      <c r="B33" s="23" t="s">
        <v>3</v>
      </c>
      <c r="C33" s="84">
        <v>8684</v>
      </c>
      <c r="D33" s="84">
        <v>5989</v>
      </c>
      <c r="E33" s="84">
        <v>993</v>
      </c>
      <c r="F33" s="84">
        <v>33909</v>
      </c>
      <c r="G33" s="84">
        <v>642</v>
      </c>
      <c r="H33" s="84">
        <v>385</v>
      </c>
      <c r="I33" s="84">
        <v>655</v>
      </c>
      <c r="J33" s="84">
        <v>2421</v>
      </c>
      <c r="K33" s="84">
        <v>2061</v>
      </c>
      <c r="L33" s="84">
        <v>7330</v>
      </c>
      <c r="M33" s="85">
        <v>63069</v>
      </c>
      <c r="N33" s="29"/>
      <c r="O33" s="23" t="s">
        <v>3</v>
      </c>
      <c r="P33" s="134">
        <v>12293</v>
      </c>
      <c r="Q33" s="134">
        <v>28771</v>
      </c>
      <c r="R33" s="134">
        <v>4015</v>
      </c>
      <c r="S33" s="134">
        <v>181159</v>
      </c>
      <c r="T33" s="134">
        <v>3829</v>
      </c>
      <c r="U33" s="134">
        <v>1681</v>
      </c>
      <c r="V33" s="134">
        <v>3002</v>
      </c>
      <c r="W33" s="134">
        <v>12523</v>
      </c>
      <c r="X33" s="134">
        <v>10453</v>
      </c>
      <c r="Y33" s="134">
        <v>44068</v>
      </c>
      <c r="Z33" s="85">
        <v>301794</v>
      </c>
      <c r="AA33" s="83"/>
    </row>
    <row r="34" spans="1:27" s="135" customFormat="1" ht="11.25" customHeight="1" x14ac:dyDescent="0.2">
      <c r="A34" s="83"/>
      <c r="B34" s="15"/>
      <c r="C34" s="140"/>
      <c r="D34" s="140"/>
      <c r="E34" s="140"/>
      <c r="F34" s="140"/>
      <c r="G34" s="140"/>
      <c r="H34" s="140"/>
      <c r="I34" s="140"/>
      <c r="J34" s="140"/>
      <c r="K34" s="140"/>
      <c r="L34" s="140"/>
      <c r="M34" s="141"/>
      <c r="N34" s="83"/>
      <c r="O34" s="15"/>
      <c r="P34" s="30"/>
      <c r="Q34" s="30"/>
      <c r="R34" s="30"/>
      <c r="S34" s="30"/>
      <c r="T34" s="30"/>
      <c r="U34" s="30"/>
      <c r="V34" s="30"/>
      <c r="W34" s="30"/>
      <c r="X34" s="30"/>
      <c r="Y34" s="30"/>
      <c r="Z34" s="141"/>
      <c r="AA34" s="83"/>
    </row>
    <row r="35" spans="1:27" s="3" customFormat="1" ht="47.25" customHeight="1" x14ac:dyDescent="0.2">
      <c r="A35" s="209" t="s">
        <v>162</v>
      </c>
      <c r="B35" s="209"/>
      <c r="C35" s="209"/>
      <c r="D35" s="209"/>
      <c r="E35" s="209"/>
      <c r="F35" s="209"/>
      <c r="G35" s="209"/>
      <c r="H35" s="209"/>
      <c r="I35" s="209"/>
      <c r="J35" s="209"/>
      <c r="K35" s="209"/>
      <c r="L35" s="209"/>
      <c r="M35" s="209"/>
      <c r="N35" s="209" t="s">
        <v>162</v>
      </c>
      <c r="O35" s="209"/>
      <c r="P35" s="209"/>
      <c r="Q35" s="209"/>
      <c r="R35" s="209"/>
      <c r="S35" s="209"/>
      <c r="T35" s="209"/>
      <c r="U35" s="209"/>
      <c r="V35" s="209"/>
      <c r="W35" s="209"/>
      <c r="X35" s="209"/>
      <c r="Y35" s="209"/>
      <c r="Z35" s="209"/>
      <c r="AA35" s="24"/>
    </row>
    <row r="36" spans="1:27" ht="24" customHeight="1" x14ac:dyDescent="0.2">
      <c r="AA36" s="36"/>
    </row>
    <row r="37" spans="1:27" x14ac:dyDescent="0.2">
      <c r="AA37" s="36"/>
    </row>
  </sheetData>
  <mergeCells count="54">
    <mergeCell ref="A35:M35"/>
    <mergeCell ref="N35:Z35"/>
    <mergeCell ref="P23:P24"/>
    <mergeCell ref="W23:W24"/>
    <mergeCell ref="X23:X24"/>
    <mergeCell ref="Y23:Y24"/>
    <mergeCell ref="Z23:Z24"/>
    <mergeCell ref="I23:I24"/>
    <mergeCell ref="J23:J24"/>
    <mergeCell ref="K23:K24"/>
    <mergeCell ref="L23:L24"/>
    <mergeCell ref="M23:M24"/>
    <mergeCell ref="C22:M22"/>
    <mergeCell ref="P22:Z22"/>
    <mergeCell ref="Y7:Y8"/>
    <mergeCell ref="Z7:Z8"/>
    <mergeCell ref="C23:C24"/>
    <mergeCell ref="D23:D24"/>
    <mergeCell ref="E23:E24"/>
    <mergeCell ref="F23:F24"/>
    <mergeCell ref="G23:G24"/>
    <mergeCell ref="H23:H24"/>
    <mergeCell ref="Q23:Q24"/>
    <mergeCell ref="R23:R24"/>
    <mergeCell ref="S23:S24"/>
    <mergeCell ref="T23:T24"/>
    <mergeCell ref="U23:U24"/>
    <mergeCell ref="V23:V24"/>
    <mergeCell ref="S7:S8"/>
    <mergeCell ref="T7:T8"/>
    <mergeCell ref="U7:U8"/>
    <mergeCell ref="V7:V8"/>
    <mergeCell ref="W7:W8"/>
    <mergeCell ref="L7:L8"/>
    <mergeCell ref="M7:M8"/>
    <mergeCell ref="P7:P8"/>
    <mergeCell ref="Q7:Q8"/>
    <mergeCell ref="R7:R8"/>
    <mergeCell ref="C7:C8"/>
    <mergeCell ref="D7:D8"/>
    <mergeCell ref="A1:M1"/>
    <mergeCell ref="N1:Z1"/>
    <mergeCell ref="A2:M2"/>
    <mergeCell ref="N2:Z2"/>
    <mergeCell ref="E7:E8"/>
    <mergeCell ref="F7:F8"/>
    <mergeCell ref="G7:G8"/>
    <mergeCell ref="H7:H8"/>
    <mergeCell ref="I7:I8"/>
    <mergeCell ref="J7:J8"/>
    <mergeCell ref="C6:M6"/>
    <mergeCell ref="P6:Z6"/>
    <mergeCell ref="X7:X8"/>
    <mergeCell ref="K7:K8"/>
  </mergeCells>
  <printOptions horizontalCentered="1"/>
  <pageMargins left="0.55118110236220474" right="0.39370078740157483" top="0.86614173228346458" bottom="0.47244094488188981" header="0.31496062992125984" footer="0.27559055118110237"/>
  <pageSetup paperSize="9" scale="70" orientation="portrait" horizontalDpi="4294967292" r:id="rId1"/>
  <headerFooter alignWithMargins="0"/>
  <colBreaks count="1" manualBreakCount="1">
    <brk id="13"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view="pageBreakPreview" zoomScale="90" zoomScaleNormal="75" zoomScaleSheetLayoutView="90" workbookViewId="0">
      <selection sqref="A1:L1"/>
    </sheetView>
  </sheetViews>
  <sheetFormatPr defaultRowHeight="11.25" x14ac:dyDescent="0.2"/>
  <cols>
    <col min="1" max="2" width="7.28515625" style="115" customWidth="1"/>
    <col min="3" max="11" width="9.85546875" style="115" customWidth="1"/>
    <col min="12" max="12" width="11" style="115" customWidth="1"/>
    <col min="13" max="14" width="7.28515625" style="115" customWidth="1"/>
    <col min="15" max="23" width="9.85546875" style="115" customWidth="1"/>
    <col min="24" max="24" width="11" style="115" customWidth="1"/>
    <col min="25" max="25" width="4.85546875" style="115" customWidth="1"/>
    <col min="26" max="16384" width="9.140625" style="115"/>
  </cols>
  <sheetData>
    <row r="1" spans="1:25" s="124" customFormat="1" ht="21.75" customHeight="1" x14ac:dyDescent="0.25">
      <c r="A1" s="210" t="s">
        <v>36</v>
      </c>
      <c r="B1" s="210"/>
      <c r="C1" s="210"/>
      <c r="D1" s="210"/>
      <c r="E1" s="210"/>
      <c r="F1" s="210"/>
      <c r="G1" s="210"/>
      <c r="H1" s="210"/>
      <c r="I1" s="210"/>
      <c r="J1" s="210"/>
      <c r="K1" s="210"/>
      <c r="L1" s="210"/>
      <c r="M1" s="210" t="s">
        <v>36</v>
      </c>
      <c r="N1" s="210"/>
      <c r="O1" s="210"/>
      <c r="P1" s="210"/>
      <c r="Q1" s="210"/>
      <c r="R1" s="210"/>
      <c r="S1" s="210"/>
      <c r="T1" s="210"/>
      <c r="U1" s="210"/>
      <c r="V1" s="210"/>
      <c r="W1" s="210"/>
      <c r="X1" s="210"/>
      <c r="Y1" s="122"/>
    </row>
    <row r="2" spans="1:25" s="124" customFormat="1" ht="17.25" customHeight="1" x14ac:dyDescent="0.25">
      <c r="A2" s="211" t="s">
        <v>129</v>
      </c>
      <c r="B2" s="211"/>
      <c r="C2" s="211"/>
      <c r="D2" s="211"/>
      <c r="E2" s="211"/>
      <c r="F2" s="211"/>
      <c r="G2" s="211"/>
      <c r="H2" s="211"/>
      <c r="I2" s="211"/>
      <c r="J2" s="211"/>
      <c r="K2" s="211"/>
      <c r="L2" s="211"/>
      <c r="M2" s="211" t="s">
        <v>129</v>
      </c>
      <c r="N2" s="211"/>
      <c r="O2" s="211"/>
      <c r="P2" s="211"/>
      <c r="Q2" s="211"/>
      <c r="R2" s="211"/>
      <c r="S2" s="211"/>
      <c r="T2" s="211"/>
      <c r="U2" s="211"/>
      <c r="V2" s="211"/>
      <c r="W2" s="211"/>
      <c r="X2" s="211"/>
      <c r="Y2" s="123"/>
    </row>
    <row r="3" spans="1:25" s="144" customFormat="1" ht="19.5" customHeight="1" x14ac:dyDescent="0.2">
      <c r="A3" s="125" t="s">
        <v>248</v>
      </c>
      <c r="M3" s="125" t="s">
        <v>249</v>
      </c>
    </row>
    <row r="4" spans="1:25" s="144" customFormat="1" ht="19.5" hidden="1" customHeight="1" x14ac:dyDescent="0.2">
      <c r="A4" s="125"/>
      <c r="M4" s="125"/>
    </row>
    <row r="5" spans="1:25" s="3" customFormat="1" ht="11.25" customHeight="1" x14ac:dyDescent="0.2">
      <c r="B5" s="8"/>
      <c r="C5" s="32"/>
      <c r="D5" s="32"/>
      <c r="E5" s="6"/>
      <c r="F5" s="32"/>
      <c r="G5" s="32"/>
      <c r="H5" s="32"/>
      <c r="I5" s="32"/>
      <c r="J5" s="32"/>
      <c r="K5" s="32"/>
      <c r="L5" s="32"/>
      <c r="N5" s="8"/>
      <c r="O5" s="32"/>
      <c r="P5" s="32"/>
      <c r="Q5" s="6"/>
      <c r="R5" s="32"/>
      <c r="S5" s="32"/>
      <c r="T5" s="32"/>
      <c r="U5" s="32"/>
      <c r="V5" s="32"/>
      <c r="W5" s="32"/>
      <c r="X5" s="32"/>
      <c r="Y5" s="32"/>
    </row>
    <row r="6" spans="1:25" s="114" customFormat="1" ht="18" customHeight="1" x14ac:dyDescent="0.2">
      <c r="A6" s="163"/>
      <c r="B6" s="162"/>
      <c r="C6" s="199" t="s">
        <v>60</v>
      </c>
      <c r="D6" s="200"/>
      <c r="E6" s="200"/>
      <c r="F6" s="200"/>
      <c r="G6" s="200"/>
      <c r="H6" s="200"/>
      <c r="I6" s="200"/>
      <c r="J6" s="200"/>
      <c r="K6" s="200"/>
      <c r="L6" s="201"/>
      <c r="M6" s="163"/>
      <c r="N6" s="162"/>
      <c r="O6" s="199" t="s">
        <v>61</v>
      </c>
      <c r="P6" s="200"/>
      <c r="Q6" s="200"/>
      <c r="R6" s="200"/>
      <c r="S6" s="200"/>
      <c r="T6" s="200"/>
      <c r="U6" s="200"/>
      <c r="V6" s="200"/>
      <c r="W6" s="200"/>
      <c r="X6" s="201"/>
      <c r="Y6" s="113"/>
    </row>
    <row r="7" spans="1:25" s="3" customFormat="1" ht="27.75" customHeight="1" x14ac:dyDescent="0.2">
      <c r="A7" s="153"/>
      <c r="B7" s="154"/>
      <c r="C7" s="202" t="s">
        <v>88</v>
      </c>
      <c r="D7" s="202" t="s">
        <v>89</v>
      </c>
      <c r="E7" s="202" t="s">
        <v>260</v>
      </c>
      <c r="F7" s="202" t="s">
        <v>91</v>
      </c>
      <c r="G7" s="202" t="s">
        <v>92</v>
      </c>
      <c r="H7" s="202" t="s">
        <v>256</v>
      </c>
      <c r="I7" s="202" t="s">
        <v>257</v>
      </c>
      <c r="J7" s="202" t="s">
        <v>258</v>
      </c>
      <c r="K7" s="202" t="s">
        <v>259</v>
      </c>
      <c r="L7" s="202" t="s">
        <v>3</v>
      </c>
      <c r="M7" s="153"/>
      <c r="N7" s="154"/>
      <c r="O7" s="202" t="s">
        <v>88</v>
      </c>
      <c r="P7" s="202" t="s">
        <v>89</v>
      </c>
      <c r="Q7" s="202" t="s">
        <v>260</v>
      </c>
      <c r="R7" s="202" t="s">
        <v>91</v>
      </c>
      <c r="S7" s="202" t="s">
        <v>92</v>
      </c>
      <c r="T7" s="202" t="s">
        <v>256</v>
      </c>
      <c r="U7" s="202" t="s">
        <v>257</v>
      </c>
      <c r="V7" s="202" t="s">
        <v>258</v>
      </c>
      <c r="W7" s="202" t="s">
        <v>259</v>
      </c>
      <c r="X7" s="202" t="s">
        <v>3</v>
      </c>
      <c r="Y7" s="24"/>
    </row>
    <row r="8" spans="1:25" s="3" customFormat="1" ht="27.75" customHeight="1" x14ac:dyDescent="0.2">
      <c r="A8" s="131" t="s">
        <v>1</v>
      </c>
      <c r="B8" s="147"/>
      <c r="C8" s="203"/>
      <c r="D8" s="203" t="s">
        <v>89</v>
      </c>
      <c r="E8" s="203" t="s">
        <v>90</v>
      </c>
      <c r="F8" s="203" t="s">
        <v>91</v>
      </c>
      <c r="G8" s="203" t="s">
        <v>92</v>
      </c>
      <c r="H8" s="203" t="s">
        <v>93</v>
      </c>
      <c r="I8" s="203" t="s">
        <v>94</v>
      </c>
      <c r="J8" s="203" t="s">
        <v>95</v>
      </c>
      <c r="K8" s="203" t="s">
        <v>96</v>
      </c>
      <c r="L8" s="203"/>
      <c r="M8" s="131" t="s">
        <v>1</v>
      </c>
      <c r="N8" s="147"/>
      <c r="O8" s="203"/>
      <c r="P8" s="203" t="s">
        <v>89</v>
      </c>
      <c r="Q8" s="203" t="s">
        <v>90</v>
      </c>
      <c r="R8" s="203" t="s">
        <v>91</v>
      </c>
      <c r="S8" s="203" t="s">
        <v>92</v>
      </c>
      <c r="T8" s="203" t="s">
        <v>93</v>
      </c>
      <c r="U8" s="203" t="s">
        <v>94</v>
      </c>
      <c r="V8" s="203" t="s">
        <v>95</v>
      </c>
      <c r="W8" s="203" t="s">
        <v>96</v>
      </c>
      <c r="X8" s="203"/>
      <c r="Y8" s="24"/>
    </row>
    <row r="9" spans="1:25" s="3" customFormat="1" ht="11.25" customHeight="1" x14ac:dyDescent="0.2">
      <c r="A9" s="133">
        <v>2022</v>
      </c>
      <c r="B9" s="19"/>
      <c r="C9" s="20"/>
      <c r="D9" s="20"/>
      <c r="E9" s="20"/>
      <c r="F9" s="20"/>
      <c r="G9" s="20"/>
      <c r="H9" s="20"/>
      <c r="I9" s="20"/>
      <c r="J9" s="20"/>
      <c r="K9" s="20"/>
      <c r="L9" s="34"/>
      <c r="M9" s="133">
        <v>2022</v>
      </c>
      <c r="N9" s="19"/>
      <c r="O9" s="20"/>
      <c r="P9" s="20"/>
      <c r="Q9" s="20"/>
      <c r="R9" s="20"/>
      <c r="S9" s="20"/>
      <c r="T9" s="20"/>
      <c r="U9" s="20"/>
      <c r="V9" s="20"/>
      <c r="W9" s="20"/>
      <c r="X9" s="34"/>
      <c r="Y9" s="24"/>
    </row>
    <row r="10" spans="1:25" s="3" customFormat="1" ht="11.25" customHeight="1" x14ac:dyDescent="0.2">
      <c r="A10" s="13" t="s">
        <v>7</v>
      </c>
      <c r="B10" s="19" t="s">
        <v>3</v>
      </c>
      <c r="C10" s="20">
        <v>7191065.0456999997</v>
      </c>
      <c r="D10" s="20">
        <v>9248350.0654000007</v>
      </c>
      <c r="E10" s="20">
        <v>1296830.9343000001</v>
      </c>
      <c r="F10" s="20">
        <v>20470663.0832</v>
      </c>
      <c r="G10" s="20">
        <v>3434222.3495999998</v>
      </c>
      <c r="H10" s="20">
        <v>514973.72320000001</v>
      </c>
      <c r="I10" s="20">
        <v>1190013.0445000001</v>
      </c>
      <c r="J10" s="20">
        <v>2034147.8269</v>
      </c>
      <c r="K10" s="20">
        <v>6987424.0977999996</v>
      </c>
      <c r="L10" s="34">
        <v>52367690.170600004</v>
      </c>
      <c r="M10" s="13" t="s">
        <v>7</v>
      </c>
      <c r="N10" s="19" t="s">
        <v>3</v>
      </c>
      <c r="O10" s="20">
        <v>15378753.031400001</v>
      </c>
      <c r="P10" s="20">
        <v>16845374.695999999</v>
      </c>
      <c r="Q10" s="20">
        <v>1977868.3417</v>
      </c>
      <c r="R10" s="20">
        <v>31907824.270500001</v>
      </c>
      <c r="S10" s="20">
        <v>4832851.2703</v>
      </c>
      <c r="T10" s="20">
        <v>915552.30989999999</v>
      </c>
      <c r="U10" s="20">
        <v>2029872.9373999999</v>
      </c>
      <c r="V10" s="20">
        <v>3759055.7409000001</v>
      </c>
      <c r="W10" s="20">
        <v>11205401.637499999</v>
      </c>
      <c r="X10" s="34">
        <v>88852554.235599995</v>
      </c>
      <c r="Y10" s="24"/>
    </row>
    <row r="11" spans="1:25" s="135" customFormat="1" ht="11.25" customHeight="1" x14ac:dyDescent="0.2">
      <c r="A11" s="29"/>
      <c r="B11" s="23"/>
      <c r="C11" s="134"/>
      <c r="D11" s="134"/>
      <c r="E11" s="134"/>
      <c r="F11" s="134"/>
      <c r="G11" s="134"/>
      <c r="H11" s="134"/>
      <c r="I11" s="134"/>
      <c r="J11" s="134"/>
      <c r="K11" s="134"/>
      <c r="L11" s="86"/>
      <c r="M11" s="29"/>
      <c r="N11" s="23"/>
      <c r="O11" s="134"/>
      <c r="P11" s="134"/>
      <c r="Q11" s="134"/>
      <c r="R11" s="134"/>
      <c r="S11" s="134"/>
      <c r="T11" s="134"/>
      <c r="U11" s="134"/>
      <c r="V11" s="134"/>
      <c r="W11" s="134"/>
      <c r="X11" s="86"/>
      <c r="Y11" s="24"/>
    </row>
    <row r="12" spans="1:25" s="3" customFormat="1" ht="11.25" customHeight="1" x14ac:dyDescent="0.2">
      <c r="A12" s="133">
        <v>2023</v>
      </c>
      <c r="B12" s="19"/>
      <c r="C12" s="20"/>
      <c r="D12" s="20"/>
      <c r="E12" s="20"/>
      <c r="F12" s="20"/>
      <c r="G12" s="20"/>
      <c r="H12" s="20"/>
      <c r="I12" s="20"/>
      <c r="J12" s="20"/>
      <c r="K12" s="20"/>
      <c r="L12" s="34"/>
      <c r="M12" s="133">
        <v>2023</v>
      </c>
      <c r="N12" s="19"/>
      <c r="O12" s="20"/>
      <c r="P12" s="20"/>
      <c r="Q12" s="20"/>
      <c r="R12" s="20"/>
      <c r="S12" s="20"/>
      <c r="T12" s="20"/>
      <c r="U12" s="20"/>
      <c r="V12" s="20"/>
      <c r="W12" s="20"/>
      <c r="X12" s="34"/>
      <c r="Y12" s="24"/>
    </row>
    <row r="13" spans="1:25" s="3" customFormat="1" ht="11.25" customHeight="1" x14ac:dyDescent="0.2">
      <c r="A13" s="13" t="s">
        <v>4</v>
      </c>
      <c r="B13" s="19" t="s">
        <v>3</v>
      </c>
      <c r="C13" s="20">
        <v>4696801.7385</v>
      </c>
      <c r="D13" s="20">
        <v>8010477.7023999998</v>
      </c>
      <c r="E13" s="20">
        <v>1315941.8929999999</v>
      </c>
      <c r="F13" s="20">
        <v>11977346.479</v>
      </c>
      <c r="G13" s="20">
        <v>2724021.5644999999</v>
      </c>
      <c r="H13" s="20">
        <v>388384.61609999998</v>
      </c>
      <c r="I13" s="20">
        <v>1004230.9445</v>
      </c>
      <c r="J13" s="20">
        <v>1632876.4380999999</v>
      </c>
      <c r="K13" s="20">
        <v>5174164.3753000004</v>
      </c>
      <c r="L13" s="34">
        <v>36924245.751399994</v>
      </c>
      <c r="M13" s="13" t="s">
        <v>4</v>
      </c>
      <c r="N13" s="19" t="s">
        <v>3</v>
      </c>
      <c r="O13" s="20">
        <v>16912365.451099999</v>
      </c>
      <c r="P13" s="20">
        <v>19411820.131999999</v>
      </c>
      <c r="Q13" s="20">
        <v>2711269.7747</v>
      </c>
      <c r="R13" s="20">
        <v>32389081.884100001</v>
      </c>
      <c r="S13" s="20">
        <v>5859526.9198000003</v>
      </c>
      <c r="T13" s="20">
        <v>961622.46979999996</v>
      </c>
      <c r="U13" s="20">
        <v>2469926.6000999999</v>
      </c>
      <c r="V13" s="20">
        <v>4282945.2242000001</v>
      </c>
      <c r="W13" s="20">
        <v>12746810.7729</v>
      </c>
      <c r="X13" s="34">
        <v>97745369.228699982</v>
      </c>
      <c r="Y13" s="24"/>
    </row>
    <row r="14" spans="1:25" s="135" customFormat="1" ht="11.25" customHeight="1" x14ac:dyDescent="0.2">
      <c r="A14" s="29"/>
      <c r="B14" s="23"/>
      <c r="C14" s="134"/>
      <c r="D14" s="134"/>
      <c r="E14" s="134"/>
      <c r="F14" s="134"/>
      <c r="G14" s="134"/>
      <c r="H14" s="134"/>
      <c r="I14" s="134"/>
      <c r="J14" s="134"/>
      <c r="K14" s="134"/>
      <c r="L14" s="86"/>
      <c r="M14" s="29"/>
      <c r="N14" s="23"/>
      <c r="O14" s="134"/>
      <c r="P14" s="134"/>
      <c r="Q14" s="134"/>
      <c r="R14" s="134"/>
      <c r="S14" s="134"/>
      <c r="T14" s="134"/>
      <c r="U14" s="134"/>
      <c r="V14" s="134"/>
      <c r="W14" s="134"/>
      <c r="X14" s="86"/>
      <c r="Y14" s="24"/>
    </row>
    <row r="15" spans="1:25" s="3" customFormat="1" ht="11.25" customHeight="1" x14ac:dyDescent="0.2">
      <c r="A15" s="133">
        <v>2023</v>
      </c>
      <c r="B15" s="19"/>
      <c r="C15" s="20"/>
      <c r="D15" s="20"/>
      <c r="E15" s="20"/>
      <c r="F15" s="20"/>
      <c r="G15" s="20"/>
      <c r="H15" s="20"/>
      <c r="I15" s="20"/>
      <c r="J15" s="20"/>
      <c r="K15" s="20"/>
      <c r="L15" s="34"/>
      <c r="M15" s="133">
        <v>2023</v>
      </c>
      <c r="N15" s="19"/>
      <c r="O15" s="20"/>
      <c r="P15" s="20"/>
      <c r="Q15" s="20"/>
      <c r="R15" s="20"/>
      <c r="S15" s="20"/>
      <c r="T15" s="20"/>
      <c r="U15" s="20"/>
      <c r="V15" s="20"/>
      <c r="W15" s="20"/>
      <c r="X15" s="34"/>
      <c r="Y15" s="24"/>
    </row>
    <row r="16" spans="1:25" s="3" customFormat="1" ht="11.25" customHeight="1" x14ac:dyDescent="0.2">
      <c r="A16" s="13" t="s">
        <v>69</v>
      </c>
      <c r="B16" s="19" t="s">
        <v>3</v>
      </c>
      <c r="C16" s="20">
        <v>5717578.8660000004</v>
      </c>
      <c r="D16" s="20">
        <v>7159929.9156999998</v>
      </c>
      <c r="E16" s="20">
        <v>1142895.9628999999</v>
      </c>
      <c r="F16" s="20">
        <v>12173512.8314</v>
      </c>
      <c r="G16" s="20">
        <v>2262605.2357000001</v>
      </c>
      <c r="H16" s="20">
        <v>327906.03460000001</v>
      </c>
      <c r="I16" s="20">
        <v>1148158.4537</v>
      </c>
      <c r="J16" s="20">
        <v>1676555.1850999999</v>
      </c>
      <c r="K16" s="20">
        <v>4636387.6316999998</v>
      </c>
      <c r="L16" s="34">
        <v>36245530.116799995</v>
      </c>
      <c r="M16" s="13" t="s">
        <v>69</v>
      </c>
      <c r="N16" s="19" t="s">
        <v>3</v>
      </c>
      <c r="O16" s="20">
        <v>21468579.313099999</v>
      </c>
      <c r="P16" s="20">
        <v>23193303.984499998</v>
      </c>
      <c r="Q16" s="20">
        <v>3253018.145</v>
      </c>
      <c r="R16" s="20">
        <v>43137036.6171</v>
      </c>
      <c r="S16" s="20">
        <v>6676270.4493000004</v>
      </c>
      <c r="T16" s="20">
        <v>1079897.318</v>
      </c>
      <c r="U16" s="20">
        <v>3128789.0153999999</v>
      </c>
      <c r="V16" s="20">
        <v>4866847.3892999999</v>
      </c>
      <c r="W16" s="20">
        <v>16195057.312100001</v>
      </c>
      <c r="X16" s="34">
        <v>122998799.54380003</v>
      </c>
      <c r="Y16" s="24"/>
    </row>
    <row r="17" spans="1:25" s="135" customFormat="1" ht="11.25" customHeight="1" x14ac:dyDescent="0.2">
      <c r="A17" s="29"/>
      <c r="B17" s="23"/>
      <c r="C17" s="134"/>
      <c r="D17" s="134"/>
      <c r="E17" s="134"/>
      <c r="F17" s="134"/>
      <c r="G17" s="134"/>
      <c r="H17" s="134"/>
      <c r="I17" s="134"/>
      <c r="J17" s="134"/>
      <c r="K17" s="134"/>
      <c r="L17" s="86"/>
      <c r="M17" s="29"/>
      <c r="N17" s="23"/>
      <c r="O17" s="134"/>
      <c r="P17" s="134"/>
      <c r="Q17" s="134"/>
      <c r="R17" s="134"/>
      <c r="S17" s="134"/>
      <c r="T17" s="134"/>
      <c r="U17" s="134"/>
      <c r="V17" s="134"/>
      <c r="W17" s="134"/>
      <c r="X17" s="86"/>
      <c r="Y17" s="24"/>
    </row>
    <row r="18" spans="1:25" s="135" customFormat="1" ht="6.75" customHeight="1" x14ac:dyDescent="0.2">
      <c r="A18" s="141"/>
      <c r="B18" s="83"/>
      <c r="C18" s="15"/>
      <c r="D18" s="30"/>
      <c r="E18" s="30"/>
      <c r="F18" s="30"/>
      <c r="G18" s="30"/>
      <c r="H18" s="30"/>
      <c r="I18" s="30"/>
      <c r="J18" s="30"/>
      <c r="K18" s="30"/>
      <c r="L18" s="30"/>
      <c r="M18" s="141"/>
      <c r="N18" s="83"/>
      <c r="O18" s="15"/>
      <c r="P18" s="30"/>
      <c r="Q18" s="30"/>
      <c r="R18" s="30"/>
      <c r="S18" s="30"/>
      <c r="T18" s="30"/>
      <c r="U18" s="30"/>
      <c r="V18" s="30"/>
      <c r="W18" s="30"/>
      <c r="X18" s="30"/>
      <c r="Y18" s="136"/>
    </row>
    <row r="19" spans="1:25" s="3" customFormat="1" ht="6.75" customHeight="1" x14ac:dyDescent="0.2">
      <c r="B19" s="21"/>
      <c r="C19" s="15"/>
      <c r="D19" s="24"/>
      <c r="E19" s="22"/>
      <c r="F19" s="24"/>
      <c r="G19" s="24"/>
      <c r="H19" s="24"/>
      <c r="I19" s="24"/>
      <c r="J19" s="24"/>
      <c r="K19" s="24"/>
      <c r="L19" s="24"/>
      <c r="N19" s="21"/>
      <c r="O19" s="15"/>
      <c r="P19" s="24"/>
      <c r="Q19" s="22"/>
      <c r="R19" s="24"/>
      <c r="S19" s="24"/>
      <c r="T19" s="24"/>
      <c r="U19" s="24"/>
      <c r="V19" s="24"/>
      <c r="W19" s="24"/>
      <c r="X19" s="24"/>
      <c r="Y19" s="24"/>
    </row>
    <row r="20" spans="1:25" s="3" customFormat="1" ht="10.5" customHeight="1" x14ac:dyDescent="0.2">
      <c r="A20" s="6"/>
      <c r="D20" s="6"/>
      <c r="M20" s="6"/>
      <c r="P20" s="6"/>
      <c r="Y20" s="24"/>
    </row>
    <row r="21" spans="1:25" s="3" customFormat="1" ht="10.5" customHeight="1" x14ac:dyDescent="0.2">
      <c r="A21" s="8"/>
      <c r="B21" s="137"/>
      <c r="C21" s="15"/>
      <c r="D21" s="138"/>
      <c r="E21" s="138"/>
      <c r="F21" s="138"/>
      <c r="G21" s="138"/>
      <c r="H21" s="138"/>
      <c r="I21" s="138"/>
      <c r="J21" s="138"/>
      <c r="K21" s="138"/>
      <c r="L21" s="138"/>
      <c r="M21" s="8"/>
      <c r="N21" s="137"/>
      <c r="O21" s="15"/>
      <c r="P21" s="138"/>
      <c r="Q21" s="138"/>
      <c r="R21" s="138"/>
      <c r="S21" s="138"/>
      <c r="T21" s="138"/>
      <c r="U21" s="138"/>
      <c r="V21" s="138"/>
      <c r="W21" s="138"/>
      <c r="X21" s="138"/>
      <c r="Y21" s="24"/>
    </row>
    <row r="22" spans="1:25" s="114" customFormat="1" ht="17.25" customHeight="1" x14ac:dyDescent="0.2">
      <c r="A22" s="163"/>
      <c r="B22" s="162"/>
      <c r="C22" s="199" t="s">
        <v>99</v>
      </c>
      <c r="D22" s="200"/>
      <c r="E22" s="200"/>
      <c r="F22" s="200"/>
      <c r="G22" s="200"/>
      <c r="H22" s="200"/>
      <c r="I22" s="200"/>
      <c r="J22" s="200"/>
      <c r="K22" s="200"/>
      <c r="L22" s="201"/>
      <c r="M22" s="163"/>
      <c r="N22" s="162"/>
      <c r="O22" s="199" t="s">
        <v>98</v>
      </c>
      <c r="P22" s="200"/>
      <c r="Q22" s="200"/>
      <c r="R22" s="200"/>
      <c r="S22" s="200"/>
      <c r="T22" s="200"/>
      <c r="U22" s="200"/>
      <c r="V22" s="200"/>
      <c r="W22" s="200"/>
      <c r="X22" s="201"/>
      <c r="Y22" s="113"/>
    </row>
    <row r="23" spans="1:25" s="3" customFormat="1" ht="27.75" customHeight="1" x14ac:dyDescent="0.2">
      <c r="A23" s="153"/>
      <c r="B23" s="154"/>
      <c r="C23" s="202" t="s">
        <v>88</v>
      </c>
      <c r="D23" s="202" t="s">
        <v>89</v>
      </c>
      <c r="E23" s="202" t="s">
        <v>260</v>
      </c>
      <c r="F23" s="202" t="s">
        <v>91</v>
      </c>
      <c r="G23" s="202" t="s">
        <v>92</v>
      </c>
      <c r="H23" s="202" t="s">
        <v>256</v>
      </c>
      <c r="I23" s="202" t="s">
        <v>257</v>
      </c>
      <c r="J23" s="202" t="s">
        <v>258</v>
      </c>
      <c r="K23" s="202" t="s">
        <v>259</v>
      </c>
      <c r="L23" s="202" t="s">
        <v>3</v>
      </c>
      <c r="M23" s="153"/>
      <c r="N23" s="154"/>
      <c r="O23" s="202" t="s">
        <v>88</v>
      </c>
      <c r="P23" s="202" t="s">
        <v>89</v>
      </c>
      <c r="Q23" s="202" t="s">
        <v>260</v>
      </c>
      <c r="R23" s="202" t="s">
        <v>91</v>
      </c>
      <c r="S23" s="202" t="s">
        <v>92</v>
      </c>
      <c r="T23" s="202" t="s">
        <v>256</v>
      </c>
      <c r="U23" s="202" t="s">
        <v>257</v>
      </c>
      <c r="V23" s="202" t="s">
        <v>258</v>
      </c>
      <c r="W23" s="202" t="s">
        <v>259</v>
      </c>
      <c r="X23" s="202" t="s">
        <v>3</v>
      </c>
      <c r="Y23" s="24"/>
    </row>
    <row r="24" spans="1:25" s="3" customFormat="1" ht="27.75" customHeight="1" x14ac:dyDescent="0.2">
      <c r="A24" s="131" t="s">
        <v>1</v>
      </c>
      <c r="B24" s="147"/>
      <c r="C24" s="203"/>
      <c r="D24" s="203" t="s">
        <v>89</v>
      </c>
      <c r="E24" s="203" t="s">
        <v>90</v>
      </c>
      <c r="F24" s="203" t="s">
        <v>91</v>
      </c>
      <c r="G24" s="203" t="s">
        <v>92</v>
      </c>
      <c r="H24" s="203" t="s">
        <v>93</v>
      </c>
      <c r="I24" s="203" t="s">
        <v>94</v>
      </c>
      <c r="J24" s="203" t="s">
        <v>95</v>
      </c>
      <c r="K24" s="203" t="s">
        <v>96</v>
      </c>
      <c r="L24" s="203"/>
      <c r="M24" s="131" t="s">
        <v>1</v>
      </c>
      <c r="N24" s="147"/>
      <c r="O24" s="203"/>
      <c r="P24" s="203" t="s">
        <v>89</v>
      </c>
      <c r="Q24" s="203" t="s">
        <v>90</v>
      </c>
      <c r="R24" s="203" t="s">
        <v>91</v>
      </c>
      <c r="S24" s="203" t="s">
        <v>92</v>
      </c>
      <c r="T24" s="203" t="s">
        <v>93</v>
      </c>
      <c r="U24" s="203" t="s">
        <v>94</v>
      </c>
      <c r="V24" s="203" t="s">
        <v>95</v>
      </c>
      <c r="W24" s="203" t="s">
        <v>96</v>
      </c>
      <c r="X24" s="203"/>
      <c r="Y24" s="24"/>
    </row>
    <row r="25" spans="1:25" s="3" customFormat="1" ht="12" customHeight="1" x14ac:dyDescent="0.2">
      <c r="A25" s="133">
        <v>2022</v>
      </c>
      <c r="B25" s="19"/>
      <c r="C25" s="20"/>
      <c r="D25" s="20"/>
      <c r="E25" s="20"/>
      <c r="F25" s="20"/>
      <c r="G25" s="20"/>
      <c r="H25" s="20"/>
      <c r="I25" s="20"/>
      <c r="J25" s="20"/>
      <c r="K25" s="20"/>
      <c r="L25" s="34"/>
      <c r="M25" s="133">
        <v>2022</v>
      </c>
      <c r="N25" s="19"/>
      <c r="O25" s="20"/>
      <c r="P25" s="20"/>
      <c r="Q25" s="20"/>
      <c r="R25" s="20"/>
      <c r="S25" s="20"/>
      <c r="T25" s="20"/>
      <c r="U25" s="20"/>
      <c r="V25" s="20"/>
      <c r="W25" s="20"/>
      <c r="X25" s="34"/>
      <c r="Y25" s="24"/>
    </row>
    <row r="26" spans="1:25" s="3" customFormat="1" ht="12" customHeight="1" x14ac:dyDescent="0.2">
      <c r="A26" s="13" t="s">
        <v>7</v>
      </c>
      <c r="B26" s="19" t="s">
        <v>3</v>
      </c>
      <c r="C26" s="20">
        <v>14607</v>
      </c>
      <c r="D26" s="20">
        <v>24052</v>
      </c>
      <c r="E26" s="20">
        <v>2756</v>
      </c>
      <c r="F26" s="20">
        <v>26691</v>
      </c>
      <c r="G26" s="20">
        <v>7550</v>
      </c>
      <c r="H26" s="20">
        <v>1453</v>
      </c>
      <c r="I26" s="20">
        <v>3483</v>
      </c>
      <c r="J26" s="20">
        <v>6018</v>
      </c>
      <c r="K26" s="20">
        <v>13594</v>
      </c>
      <c r="L26" s="34">
        <v>100204</v>
      </c>
      <c r="M26" s="13" t="s">
        <v>7</v>
      </c>
      <c r="N26" s="19" t="s">
        <v>3</v>
      </c>
      <c r="O26" s="20">
        <v>51590</v>
      </c>
      <c r="P26" s="20">
        <v>77577</v>
      </c>
      <c r="Q26" s="20">
        <v>10285</v>
      </c>
      <c r="R26" s="20">
        <v>85029</v>
      </c>
      <c r="S26" s="20">
        <v>24922</v>
      </c>
      <c r="T26" s="20">
        <v>4481</v>
      </c>
      <c r="U26" s="20">
        <v>12363</v>
      </c>
      <c r="V26" s="20">
        <v>18029</v>
      </c>
      <c r="W26" s="20">
        <v>43398</v>
      </c>
      <c r="X26" s="34">
        <v>327674</v>
      </c>
      <c r="Y26" s="24"/>
    </row>
    <row r="27" spans="1:25" s="135" customFormat="1" ht="12" customHeight="1" x14ac:dyDescent="0.2">
      <c r="A27" s="29"/>
      <c r="B27" s="23"/>
      <c r="C27" s="134"/>
      <c r="D27" s="134"/>
      <c r="E27" s="134"/>
      <c r="F27" s="134"/>
      <c r="G27" s="134"/>
      <c r="H27" s="134"/>
      <c r="I27" s="134"/>
      <c r="J27" s="134"/>
      <c r="K27" s="134"/>
      <c r="L27" s="86"/>
      <c r="M27" s="29"/>
      <c r="N27" s="23"/>
      <c r="O27" s="134"/>
      <c r="P27" s="134"/>
      <c r="Q27" s="134"/>
      <c r="R27" s="134"/>
      <c r="S27" s="134"/>
      <c r="T27" s="134"/>
      <c r="U27" s="134"/>
      <c r="V27" s="134"/>
      <c r="W27" s="134"/>
      <c r="X27" s="86"/>
      <c r="Y27" s="83"/>
    </row>
    <row r="28" spans="1:25" s="3" customFormat="1" ht="12" customHeight="1" x14ac:dyDescent="0.2">
      <c r="A28" s="133">
        <v>2023</v>
      </c>
      <c r="B28" s="19"/>
      <c r="C28" s="20"/>
      <c r="D28" s="20"/>
      <c r="E28" s="20"/>
      <c r="F28" s="20"/>
      <c r="G28" s="20"/>
      <c r="H28" s="20"/>
      <c r="I28" s="20"/>
      <c r="J28" s="20"/>
      <c r="K28" s="20"/>
      <c r="L28" s="34"/>
      <c r="M28" s="133">
        <v>2023</v>
      </c>
      <c r="N28" s="19"/>
      <c r="O28" s="20"/>
      <c r="P28" s="20"/>
      <c r="Q28" s="20"/>
      <c r="R28" s="20"/>
      <c r="S28" s="20"/>
      <c r="T28" s="20"/>
      <c r="U28" s="20"/>
      <c r="V28" s="20"/>
      <c r="W28" s="20"/>
      <c r="X28" s="34"/>
      <c r="Y28" s="24"/>
    </row>
    <row r="29" spans="1:25" s="3" customFormat="1" ht="12" customHeight="1" x14ac:dyDescent="0.2">
      <c r="A29" s="13" t="s">
        <v>4</v>
      </c>
      <c r="B29" s="19" t="s">
        <v>3</v>
      </c>
      <c r="C29" s="20">
        <v>11971</v>
      </c>
      <c r="D29" s="20">
        <v>22257</v>
      </c>
      <c r="E29" s="20">
        <v>3064</v>
      </c>
      <c r="F29" s="20">
        <v>19444</v>
      </c>
      <c r="G29" s="20">
        <v>7507</v>
      </c>
      <c r="H29" s="20">
        <v>1360</v>
      </c>
      <c r="I29" s="20">
        <v>2936</v>
      </c>
      <c r="J29" s="20">
        <v>4924</v>
      </c>
      <c r="K29" s="20">
        <v>12230</v>
      </c>
      <c r="L29" s="34">
        <v>85693</v>
      </c>
      <c r="M29" s="13" t="s">
        <v>4</v>
      </c>
      <c r="N29" s="19" t="s">
        <v>3</v>
      </c>
      <c r="O29" s="20">
        <v>51842</v>
      </c>
      <c r="P29" s="20">
        <v>78679</v>
      </c>
      <c r="Q29" s="20">
        <v>10938</v>
      </c>
      <c r="R29" s="20">
        <v>82266</v>
      </c>
      <c r="S29" s="20">
        <v>25831</v>
      </c>
      <c r="T29" s="20">
        <v>4713</v>
      </c>
      <c r="U29" s="20">
        <v>12547</v>
      </c>
      <c r="V29" s="20">
        <v>18269</v>
      </c>
      <c r="W29" s="20">
        <v>44186</v>
      </c>
      <c r="X29" s="34">
        <v>329271</v>
      </c>
      <c r="Y29" s="24"/>
    </row>
    <row r="30" spans="1:25" s="135" customFormat="1" ht="12" customHeight="1" x14ac:dyDescent="0.2">
      <c r="A30" s="29"/>
      <c r="B30" s="23"/>
      <c r="C30" s="134"/>
      <c r="D30" s="134"/>
      <c r="E30" s="134"/>
      <c r="F30" s="134"/>
      <c r="G30" s="134"/>
      <c r="H30" s="134"/>
      <c r="I30" s="134"/>
      <c r="J30" s="134"/>
      <c r="K30" s="134"/>
      <c r="L30" s="86"/>
      <c r="M30" s="29"/>
      <c r="N30" s="23"/>
      <c r="O30" s="134"/>
      <c r="P30" s="134"/>
      <c r="Q30" s="134"/>
      <c r="R30" s="134"/>
      <c r="S30" s="134"/>
      <c r="T30" s="134"/>
      <c r="U30" s="134"/>
      <c r="V30" s="134"/>
      <c r="W30" s="134"/>
      <c r="X30" s="86"/>
      <c r="Y30" s="83"/>
    </row>
    <row r="31" spans="1:25" s="3" customFormat="1" ht="12" customHeight="1" x14ac:dyDescent="0.2">
      <c r="A31" s="133">
        <v>2023</v>
      </c>
      <c r="B31" s="19"/>
      <c r="C31" s="20"/>
      <c r="D31" s="20"/>
      <c r="E31" s="20"/>
      <c r="F31" s="20"/>
      <c r="G31" s="20"/>
      <c r="H31" s="20"/>
      <c r="I31" s="20"/>
      <c r="J31" s="20"/>
      <c r="K31" s="20"/>
      <c r="L31" s="34"/>
      <c r="M31" s="133">
        <v>2023</v>
      </c>
      <c r="N31" s="19"/>
      <c r="O31" s="20"/>
      <c r="P31" s="20"/>
      <c r="Q31" s="20"/>
      <c r="R31" s="20"/>
      <c r="S31" s="20"/>
      <c r="T31" s="20"/>
      <c r="U31" s="20"/>
      <c r="V31" s="20"/>
      <c r="W31" s="20"/>
      <c r="X31" s="34"/>
      <c r="Y31" s="24"/>
    </row>
    <row r="32" spans="1:25" s="3" customFormat="1" ht="12" customHeight="1" x14ac:dyDescent="0.2">
      <c r="A32" s="13" t="s">
        <v>69</v>
      </c>
      <c r="B32" s="19" t="s">
        <v>3</v>
      </c>
      <c r="C32" s="20">
        <v>10355</v>
      </c>
      <c r="D32" s="20">
        <v>15873</v>
      </c>
      <c r="E32" s="20">
        <v>2390</v>
      </c>
      <c r="F32" s="20">
        <v>14322</v>
      </c>
      <c r="G32" s="20">
        <v>5308</v>
      </c>
      <c r="H32" s="20">
        <v>951</v>
      </c>
      <c r="I32" s="20">
        <v>2423</v>
      </c>
      <c r="J32" s="20">
        <v>3738</v>
      </c>
      <c r="K32" s="20">
        <v>8542</v>
      </c>
      <c r="L32" s="34">
        <v>63902</v>
      </c>
      <c r="M32" s="13" t="s">
        <v>69</v>
      </c>
      <c r="N32" s="19" t="s">
        <v>3</v>
      </c>
      <c r="O32" s="20">
        <v>49671</v>
      </c>
      <c r="P32" s="20">
        <v>71236</v>
      </c>
      <c r="Q32" s="20">
        <v>11061</v>
      </c>
      <c r="R32" s="20">
        <v>70994</v>
      </c>
      <c r="S32" s="20">
        <v>24434</v>
      </c>
      <c r="T32" s="20">
        <v>4495</v>
      </c>
      <c r="U32" s="20">
        <v>12089</v>
      </c>
      <c r="V32" s="20">
        <v>16667</v>
      </c>
      <c r="W32" s="20">
        <v>40972</v>
      </c>
      <c r="X32" s="34">
        <v>301619</v>
      </c>
      <c r="Y32" s="24"/>
    </row>
    <row r="33" spans="1:25" s="135" customFormat="1" ht="12" customHeight="1" x14ac:dyDescent="0.2">
      <c r="A33" s="29"/>
      <c r="B33" s="23"/>
      <c r="C33" s="134"/>
      <c r="D33" s="134"/>
      <c r="E33" s="134"/>
      <c r="F33" s="134"/>
      <c r="G33" s="134"/>
      <c r="H33" s="134"/>
      <c r="I33" s="134"/>
      <c r="J33" s="134"/>
      <c r="K33" s="134"/>
      <c r="L33" s="86"/>
      <c r="M33" s="29"/>
      <c r="N33" s="23"/>
      <c r="O33" s="134"/>
      <c r="P33" s="134"/>
      <c r="Q33" s="134"/>
      <c r="R33" s="134"/>
      <c r="S33" s="134"/>
      <c r="T33" s="134"/>
      <c r="U33" s="134"/>
      <c r="V33" s="134"/>
      <c r="W33" s="134"/>
      <c r="X33" s="86"/>
      <c r="Y33" s="83"/>
    </row>
    <row r="34" spans="1:25" s="135" customFormat="1" ht="12" customHeight="1" x14ac:dyDescent="0.2">
      <c r="A34" s="83"/>
      <c r="B34" s="15"/>
      <c r="C34" s="30"/>
      <c r="D34" s="30"/>
      <c r="E34" s="30"/>
      <c r="F34" s="30"/>
      <c r="G34" s="30"/>
      <c r="H34" s="30"/>
      <c r="I34" s="30"/>
      <c r="J34" s="30"/>
      <c r="K34" s="30"/>
      <c r="L34" s="136"/>
      <c r="M34" s="83"/>
      <c r="N34" s="15"/>
      <c r="O34" s="30"/>
      <c r="P34" s="30"/>
      <c r="Q34" s="30"/>
      <c r="R34" s="30"/>
      <c r="S34" s="30"/>
      <c r="T34" s="30"/>
      <c r="U34" s="30"/>
      <c r="V34" s="30"/>
      <c r="W34" s="30"/>
      <c r="X34" s="136"/>
      <c r="Y34" s="83"/>
    </row>
    <row r="35" spans="1:25" s="135" customFormat="1" ht="13.5" customHeight="1" x14ac:dyDescent="0.2">
      <c r="A35" s="209" t="s">
        <v>261</v>
      </c>
      <c r="B35" s="209"/>
      <c r="C35" s="209"/>
      <c r="D35" s="209"/>
      <c r="E35" s="209"/>
      <c r="F35" s="209"/>
      <c r="G35" s="209"/>
      <c r="H35" s="209"/>
      <c r="I35" s="209"/>
      <c r="J35" s="209"/>
      <c r="K35" s="209"/>
      <c r="L35" s="209"/>
      <c r="M35" s="209" t="s">
        <v>261</v>
      </c>
      <c r="N35" s="209"/>
      <c r="O35" s="209"/>
      <c r="P35" s="209"/>
      <c r="Q35" s="209"/>
      <c r="R35" s="209"/>
      <c r="S35" s="209"/>
      <c r="T35" s="209"/>
      <c r="U35" s="209"/>
      <c r="V35" s="209"/>
      <c r="W35" s="209"/>
      <c r="X35" s="209"/>
      <c r="Y35" s="83"/>
    </row>
    <row r="36" spans="1:25" x14ac:dyDescent="0.2">
      <c r="Y36" s="36"/>
    </row>
  </sheetData>
  <mergeCells count="50">
    <mergeCell ref="A35:L35"/>
    <mergeCell ref="M35:X35"/>
    <mergeCell ref="C6:L6"/>
    <mergeCell ref="O6:X6"/>
    <mergeCell ref="A1:L1"/>
    <mergeCell ref="M1:X1"/>
    <mergeCell ref="A2:L2"/>
    <mergeCell ref="M2:X2"/>
    <mergeCell ref="K7:K8"/>
    <mergeCell ref="L7:L8"/>
    <mergeCell ref="C7:C8"/>
    <mergeCell ref="D7:D8"/>
    <mergeCell ref="E7:E8"/>
    <mergeCell ref="F7:F8"/>
    <mergeCell ref="U7:U8"/>
    <mergeCell ref="V7:V8"/>
    <mergeCell ref="W7:W8"/>
    <mergeCell ref="X7:X8"/>
    <mergeCell ref="C22:L22"/>
    <mergeCell ref="O22:X22"/>
    <mergeCell ref="O7:O8"/>
    <mergeCell ref="P7:P8"/>
    <mergeCell ref="Q7:Q8"/>
    <mergeCell ref="R7:R8"/>
    <mergeCell ref="S7:S8"/>
    <mergeCell ref="T7:T8"/>
    <mergeCell ref="G7:G8"/>
    <mergeCell ref="H7:H8"/>
    <mergeCell ref="I7:I8"/>
    <mergeCell ref="J7:J8"/>
    <mergeCell ref="W23:W24"/>
    <mergeCell ref="X23:X24"/>
    <mergeCell ref="K23:K24"/>
    <mergeCell ref="L23:L24"/>
    <mergeCell ref="O23:O24"/>
    <mergeCell ref="P23:P24"/>
    <mergeCell ref="Q23:Q24"/>
    <mergeCell ref="R23:R24"/>
    <mergeCell ref="S23:S24"/>
    <mergeCell ref="T23:T24"/>
    <mergeCell ref="U23:U24"/>
    <mergeCell ref="V23:V24"/>
    <mergeCell ref="J23:J24"/>
    <mergeCell ref="C23:C24"/>
    <mergeCell ref="D23:D24"/>
    <mergeCell ref="E23:E24"/>
    <mergeCell ref="F23:F24"/>
    <mergeCell ref="G23:G24"/>
    <mergeCell ref="H23:H24"/>
    <mergeCell ref="I23:I24"/>
  </mergeCells>
  <pageMargins left="0.74803149606299213" right="0.39370078740157483" top="0.86614173228346458" bottom="0.47244094488188981" header="0.31496062992125984" footer="0.27559055118110237"/>
  <pageSetup paperSize="9" scale="80" orientation="portrait" horizontalDpi="4294967292" r:id="rId1"/>
  <headerFooter alignWithMargins="0"/>
  <colBreaks count="1" manualBreakCount="1">
    <brk id="12"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view="pageBreakPreview" zoomScaleNormal="75" zoomScaleSheetLayoutView="100" workbookViewId="0"/>
  </sheetViews>
  <sheetFormatPr defaultRowHeight="11.25" x14ac:dyDescent="0.2"/>
  <cols>
    <col min="1" max="1" width="3.140625" style="2" customWidth="1"/>
    <col min="2" max="2" width="82.28515625" style="2" customWidth="1"/>
    <col min="3" max="3" width="69.28515625" style="2" customWidth="1"/>
    <col min="4" max="16384" width="9.140625" style="2"/>
  </cols>
  <sheetData>
    <row r="1" spans="1:3" ht="27.75" customHeight="1" x14ac:dyDescent="0.2">
      <c r="A1" s="42" t="s">
        <v>37</v>
      </c>
      <c r="B1" s="79"/>
    </row>
    <row r="2" spans="1:3" ht="17.25" customHeight="1" x14ac:dyDescent="0.25">
      <c r="A2" s="39"/>
      <c r="B2" s="38"/>
    </row>
    <row r="3" spans="1:3" ht="15.75" customHeight="1" x14ac:dyDescent="0.2">
      <c r="A3" s="1"/>
      <c r="B3" s="1"/>
    </row>
    <row r="4" spans="1:3" ht="11.25" customHeight="1" x14ac:dyDescent="0.2">
      <c r="A4" s="40">
        <v>1</v>
      </c>
      <c r="B4" s="41" t="s">
        <v>25</v>
      </c>
    </row>
    <row r="5" spans="1:3" ht="11.25" customHeight="1" x14ac:dyDescent="0.2">
      <c r="A5" s="40">
        <v>2</v>
      </c>
      <c r="B5" s="41" t="s">
        <v>66</v>
      </c>
    </row>
    <row r="6" spans="1:3" ht="11.25" customHeight="1" x14ac:dyDescent="0.2">
      <c r="A6" s="40">
        <v>3</v>
      </c>
      <c r="B6" s="41" t="s">
        <v>33</v>
      </c>
    </row>
    <row r="7" spans="1:3" ht="11.25" customHeight="1" x14ac:dyDescent="0.2">
      <c r="A7" s="40">
        <v>4</v>
      </c>
      <c r="B7" s="41" t="s">
        <v>18</v>
      </c>
    </row>
    <row r="8" spans="1:3" ht="11.25" customHeight="1" x14ac:dyDescent="0.2">
      <c r="A8" s="40">
        <v>5</v>
      </c>
      <c r="B8" s="41" t="s">
        <v>23</v>
      </c>
    </row>
    <row r="9" spans="1:3" ht="11.25" customHeight="1" x14ac:dyDescent="0.2">
      <c r="A9" s="40">
        <v>6</v>
      </c>
      <c r="B9" s="41" t="s">
        <v>22</v>
      </c>
    </row>
    <row r="10" spans="1:3" ht="11.25" customHeight="1" x14ac:dyDescent="0.2">
      <c r="A10" s="40">
        <v>7</v>
      </c>
      <c r="B10" s="41" t="s">
        <v>34</v>
      </c>
    </row>
    <row r="11" spans="1:3" ht="11.25" customHeight="1" x14ac:dyDescent="0.2">
      <c r="A11" s="40">
        <v>8</v>
      </c>
      <c r="B11" s="41" t="s">
        <v>35</v>
      </c>
    </row>
    <row r="12" spans="1:3" ht="11.25" customHeight="1" x14ac:dyDescent="0.2">
      <c r="A12" s="40">
        <v>9</v>
      </c>
      <c r="B12" s="41" t="s">
        <v>20</v>
      </c>
    </row>
    <row r="13" spans="1:3" ht="11.25" customHeight="1" x14ac:dyDescent="0.2">
      <c r="A13" s="40">
        <v>10</v>
      </c>
      <c r="B13" s="41" t="s">
        <v>26</v>
      </c>
      <c r="C13" s="92"/>
    </row>
    <row r="14" spans="1:3" ht="11.25" customHeight="1" x14ac:dyDescent="0.2">
      <c r="A14" s="40">
        <v>11</v>
      </c>
      <c r="B14" s="41" t="s">
        <v>21</v>
      </c>
      <c r="C14" s="93"/>
    </row>
    <row r="15" spans="1:3" ht="11.25" customHeight="1" x14ac:dyDescent="0.2">
      <c r="A15" s="40">
        <v>12</v>
      </c>
      <c r="B15" s="41" t="s">
        <v>122</v>
      </c>
    </row>
    <row r="16" spans="1:3" ht="11.25" customHeight="1" x14ac:dyDescent="0.2">
      <c r="A16" s="40">
        <v>13</v>
      </c>
      <c r="B16" s="41" t="s">
        <v>19</v>
      </c>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sheetData>
  <phoneticPr fontId="0" type="noConversion"/>
  <pageMargins left="0.8" right="0.59055118110236227" top="1.0236220472440944" bottom="0.47244094488188981" header="0.31496062992125984" footer="0.27559055118110237"/>
  <pageSetup paperSize="9" firstPageNumber="7" orientation="portrait" useFirstPageNumber="1" horizontalDpi="4294967292" r:id="rId1"/>
  <headerFooter alignWithMargins="0">
    <oddFooter>&amp;C&amp;9&amp;P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view="pageBreakPreview" zoomScaleNormal="100" zoomScaleSheetLayoutView="100" workbookViewId="0"/>
  </sheetViews>
  <sheetFormatPr defaultRowHeight="12.75" x14ac:dyDescent="0.2"/>
  <cols>
    <col min="1" max="3" width="31" style="118" customWidth="1"/>
    <col min="4" max="253" width="9.140625" style="118"/>
    <col min="254" max="254" width="124" style="118" customWidth="1"/>
    <col min="255" max="255" width="9.7109375" style="118" customWidth="1"/>
    <col min="256" max="509" width="9.140625" style="118"/>
    <col min="510" max="510" width="124" style="118" customWidth="1"/>
    <col min="511" max="511" width="9.7109375" style="118" customWidth="1"/>
    <col min="512" max="765" width="9.140625" style="118"/>
    <col min="766" max="766" width="124" style="118" customWidth="1"/>
    <col min="767" max="767" width="9.7109375" style="118" customWidth="1"/>
    <col min="768" max="1021" width="9.140625" style="118"/>
    <col min="1022" max="1022" width="124" style="118" customWidth="1"/>
    <col min="1023" max="1023" width="9.7109375" style="118" customWidth="1"/>
    <col min="1024" max="1277" width="9.140625" style="118"/>
    <col min="1278" max="1278" width="124" style="118" customWidth="1"/>
    <col min="1279" max="1279" width="9.7109375" style="118" customWidth="1"/>
    <col min="1280" max="1533" width="9.140625" style="118"/>
    <col min="1534" max="1534" width="124" style="118" customWidth="1"/>
    <col min="1535" max="1535" width="9.7109375" style="118" customWidth="1"/>
    <col min="1536" max="1789" width="9.140625" style="118"/>
    <col min="1790" max="1790" width="124" style="118" customWidth="1"/>
    <col min="1791" max="1791" width="9.7109375" style="118" customWidth="1"/>
    <col min="1792" max="2045" width="9.140625" style="118"/>
    <col min="2046" max="2046" width="124" style="118" customWidth="1"/>
    <col min="2047" max="2047" width="9.7109375" style="118" customWidth="1"/>
    <col min="2048" max="2301" width="9.140625" style="118"/>
    <col min="2302" max="2302" width="124" style="118" customWidth="1"/>
    <col min="2303" max="2303" width="9.7109375" style="118" customWidth="1"/>
    <col min="2304" max="2557" width="9.140625" style="118"/>
    <col min="2558" max="2558" width="124" style="118" customWidth="1"/>
    <col min="2559" max="2559" width="9.7109375" style="118" customWidth="1"/>
    <col min="2560" max="2813" width="9.140625" style="118"/>
    <col min="2814" max="2814" width="124" style="118" customWidth="1"/>
    <col min="2815" max="2815" width="9.7109375" style="118" customWidth="1"/>
    <col min="2816" max="3069" width="9.140625" style="118"/>
    <col min="3070" max="3070" width="124" style="118" customWidth="1"/>
    <col min="3071" max="3071" width="9.7109375" style="118" customWidth="1"/>
    <col min="3072" max="3325" width="9.140625" style="118"/>
    <col min="3326" max="3326" width="124" style="118" customWidth="1"/>
    <col min="3327" max="3327" width="9.7109375" style="118" customWidth="1"/>
    <col min="3328" max="3581" width="9.140625" style="118"/>
    <col min="3582" max="3582" width="124" style="118" customWidth="1"/>
    <col min="3583" max="3583" width="9.7109375" style="118" customWidth="1"/>
    <col min="3584" max="3837" width="9.140625" style="118"/>
    <col min="3838" max="3838" width="124" style="118" customWidth="1"/>
    <col min="3839" max="3839" width="9.7109375" style="118" customWidth="1"/>
    <col min="3840" max="4093" width="9.140625" style="118"/>
    <col min="4094" max="4094" width="124" style="118" customWidth="1"/>
    <col min="4095" max="4095" width="9.7109375" style="118" customWidth="1"/>
    <col min="4096" max="4349" width="9.140625" style="118"/>
    <col min="4350" max="4350" width="124" style="118" customWidth="1"/>
    <col min="4351" max="4351" width="9.7109375" style="118" customWidth="1"/>
    <col min="4352" max="4605" width="9.140625" style="118"/>
    <col min="4606" max="4606" width="124" style="118" customWidth="1"/>
    <col min="4607" max="4607" width="9.7109375" style="118" customWidth="1"/>
    <col min="4608" max="4861" width="9.140625" style="118"/>
    <col min="4862" max="4862" width="124" style="118" customWidth="1"/>
    <col min="4863" max="4863" width="9.7109375" style="118" customWidth="1"/>
    <col min="4864" max="5117" width="9.140625" style="118"/>
    <col min="5118" max="5118" width="124" style="118" customWidth="1"/>
    <col min="5119" max="5119" width="9.7109375" style="118" customWidth="1"/>
    <col min="5120" max="5373" width="9.140625" style="118"/>
    <col min="5374" max="5374" width="124" style="118" customWidth="1"/>
    <col min="5375" max="5375" width="9.7109375" style="118" customWidth="1"/>
    <col min="5376" max="5629" width="9.140625" style="118"/>
    <col min="5630" max="5630" width="124" style="118" customWidth="1"/>
    <col min="5631" max="5631" width="9.7109375" style="118" customWidth="1"/>
    <col min="5632" max="5885" width="9.140625" style="118"/>
    <col min="5886" max="5886" width="124" style="118" customWidth="1"/>
    <col min="5887" max="5887" width="9.7109375" style="118" customWidth="1"/>
    <col min="5888" max="6141" width="9.140625" style="118"/>
    <col min="6142" max="6142" width="124" style="118" customWidth="1"/>
    <col min="6143" max="6143" width="9.7109375" style="118" customWidth="1"/>
    <col min="6144" max="6397" width="9.140625" style="118"/>
    <col min="6398" max="6398" width="124" style="118" customWidth="1"/>
    <col min="6399" max="6399" width="9.7109375" style="118" customWidth="1"/>
    <col min="6400" max="6653" width="9.140625" style="118"/>
    <col min="6654" max="6654" width="124" style="118" customWidth="1"/>
    <col min="6655" max="6655" width="9.7109375" style="118" customWidth="1"/>
    <col min="6656" max="6909" width="9.140625" style="118"/>
    <col min="6910" max="6910" width="124" style="118" customWidth="1"/>
    <col min="6911" max="6911" width="9.7109375" style="118" customWidth="1"/>
    <col min="6912" max="7165" width="9.140625" style="118"/>
    <col min="7166" max="7166" width="124" style="118" customWidth="1"/>
    <col min="7167" max="7167" width="9.7109375" style="118" customWidth="1"/>
    <col min="7168" max="7421" width="9.140625" style="118"/>
    <col min="7422" max="7422" width="124" style="118" customWidth="1"/>
    <col min="7423" max="7423" width="9.7109375" style="118" customWidth="1"/>
    <col min="7424" max="7677" width="9.140625" style="118"/>
    <col min="7678" max="7678" width="124" style="118" customWidth="1"/>
    <col min="7679" max="7679" width="9.7109375" style="118" customWidth="1"/>
    <col min="7680" max="7933" width="9.140625" style="118"/>
    <col min="7934" max="7934" width="124" style="118" customWidth="1"/>
    <col min="7935" max="7935" width="9.7109375" style="118" customWidth="1"/>
    <col min="7936" max="8189" width="9.140625" style="118"/>
    <col min="8190" max="8190" width="124" style="118" customWidth="1"/>
    <col min="8191" max="8191" width="9.7109375" style="118" customWidth="1"/>
    <col min="8192" max="8445" width="9.140625" style="118"/>
    <col min="8446" max="8446" width="124" style="118" customWidth="1"/>
    <col min="8447" max="8447" width="9.7109375" style="118" customWidth="1"/>
    <col min="8448" max="8701" width="9.140625" style="118"/>
    <col min="8702" max="8702" width="124" style="118" customWidth="1"/>
    <col min="8703" max="8703" width="9.7109375" style="118" customWidth="1"/>
    <col min="8704" max="8957" width="9.140625" style="118"/>
    <col min="8958" max="8958" width="124" style="118" customWidth="1"/>
    <col min="8959" max="8959" width="9.7109375" style="118" customWidth="1"/>
    <col min="8960" max="9213" width="9.140625" style="118"/>
    <col min="9214" max="9214" width="124" style="118" customWidth="1"/>
    <col min="9215" max="9215" width="9.7109375" style="118" customWidth="1"/>
    <col min="9216" max="9469" width="9.140625" style="118"/>
    <col min="9470" max="9470" width="124" style="118" customWidth="1"/>
    <col min="9471" max="9471" width="9.7109375" style="118" customWidth="1"/>
    <col min="9472" max="9725" width="9.140625" style="118"/>
    <col min="9726" max="9726" width="124" style="118" customWidth="1"/>
    <col min="9727" max="9727" width="9.7109375" style="118" customWidth="1"/>
    <col min="9728" max="9981" width="9.140625" style="118"/>
    <col min="9982" max="9982" width="124" style="118" customWidth="1"/>
    <col min="9983" max="9983" width="9.7109375" style="118" customWidth="1"/>
    <col min="9984" max="10237" width="9.140625" style="118"/>
    <col min="10238" max="10238" width="124" style="118" customWidth="1"/>
    <col min="10239" max="10239" width="9.7109375" style="118" customWidth="1"/>
    <col min="10240" max="10493" width="9.140625" style="118"/>
    <col min="10494" max="10494" width="124" style="118" customWidth="1"/>
    <col min="10495" max="10495" width="9.7109375" style="118" customWidth="1"/>
    <col min="10496" max="10749" width="9.140625" style="118"/>
    <col min="10750" max="10750" width="124" style="118" customWidth="1"/>
    <col min="10751" max="10751" width="9.7109375" style="118" customWidth="1"/>
    <col min="10752" max="11005" width="9.140625" style="118"/>
    <col min="11006" max="11006" width="124" style="118" customWidth="1"/>
    <col min="11007" max="11007" width="9.7109375" style="118" customWidth="1"/>
    <col min="11008" max="11261" width="9.140625" style="118"/>
    <col min="11262" max="11262" width="124" style="118" customWidth="1"/>
    <col min="11263" max="11263" width="9.7109375" style="118" customWidth="1"/>
    <col min="11264" max="11517" width="9.140625" style="118"/>
    <col min="11518" max="11518" width="124" style="118" customWidth="1"/>
    <col min="11519" max="11519" width="9.7109375" style="118" customWidth="1"/>
    <col min="11520" max="11773" width="9.140625" style="118"/>
    <col min="11774" max="11774" width="124" style="118" customWidth="1"/>
    <col min="11775" max="11775" width="9.7109375" style="118" customWidth="1"/>
    <col min="11776" max="12029" width="9.140625" style="118"/>
    <col min="12030" max="12030" width="124" style="118" customWidth="1"/>
    <col min="12031" max="12031" width="9.7109375" style="118" customWidth="1"/>
    <col min="12032" max="12285" width="9.140625" style="118"/>
    <col min="12286" max="12286" width="124" style="118" customWidth="1"/>
    <col min="12287" max="12287" width="9.7109375" style="118" customWidth="1"/>
    <col min="12288" max="12541" width="9.140625" style="118"/>
    <col min="12542" max="12542" width="124" style="118" customWidth="1"/>
    <col min="12543" max="12543" width="9.7109375" style="118" customWidth="1"/>
    <col min="12544" max="12797" width="9.140625" style="118"/>
    <col min="12798" max="12798" width="124" style="118" customWidth="1"/>
    <col min="12799" max="12799" width="9.7109375" style="118" customWidth="1"/>
    <col min="12800" max="13053" width="9.140625" style="118"/>
    <col min="13054" max="13054" width="124" style="118" customWidth="1"/>
    <col min="13055" max="13055" width="9.7109375" style="118" customWidth="1"/>
    <col min="13056" max="13309" width="9.140625" style="118"/>
    <col min="13310" max="13310" width="124" style="118" customWidth="1"/>
    <col min="13311" max="13311" width="9.7109375" style="118" customWidth="1"/>
    <col min="13312" max="13565" width="9.140625" style="118"/>
    <col min="13566" max="13566" width="124" style="118" customWidth="1"/>
    <col min="13567" max="13567" width="9.7109375" style="118" customWidth="1"/>
    <col min="13568" max="13821" width="9.140625" style="118"/>
    <col min="13822" max="13822" width="124" style="118" customWidth="1"/>
    <col min="13823" max="13823" width="9.7109375" style="118" customWidth="1"/>
    <col min="13824" max="14077" width="9.140625" style="118"/>
    <col min="14078" max="14078" width="124" style="118" customWidth="1"/>
    <col min="14079" max="14079" width="9.7109375" style="118" customWidth="1"/>
    <col min="14080" max="14333" width="9.140625" style="118"/>
    <col min="14334" max="14334" width="124" style="118" customWidth="1"/>
    <col min="14335" max="14335" width="9.7109375" style="118" customWidth="1"/>
    <col min="14336" max="14589" width="9.140625" style="118"/>
    <col min="14590" max="14590" width="124" style="118" customWidth="1"/>
    <col min="14591" max="14591" width="9.7109375" style="118" customWidth="1"/>
    <col min="14592" max="14845" width="9.140625" style="118"/>
    <col min="14846" max="14846" width="124" style="118" customWidth="1"/>
    <col min="14847" max="14847" width="9.7109375" style="118" customWidth="1"/>
    <col min="14848" max="15101" width="9.140625" style="118"/>
    <col min="15102" max="15102" width="124" style="118" customWidth="1"/>
    <col min="15103" max="15103" width="9.7109375" style="118" customWidth="1"/>
    <col min="15104" max="15357" width="9.140625" style="118"/>
    <col min="15358" max="15358" width="124" style="118" customWidth="1"/>
    <col min="15359" max="15359" width="9.7109375" style="118" customWidth="1"/>
    <col min="15360" max="15613" width="9.140625" style="118"/>
    <col min="15614" max="15614" width="124" style="118" customWidth="1"/>
    <col min="15615" max="15615" width="9.7109375" style="118" customWidth="1"/>
    <col min="15616" max="15869" width="9.140625" style="118"/>
    <col min="15870" max="15870" width="124" style="118" customWidth="1"/>
    <col min="15871" max="15871" width="9.7109375" style="118" customWidth="1"/>
    <col min="15872" max="16125" width="9.140625" style="118"/>
    <col min="16126" max="16126" width="124" style="118" customWidth="1"/>
    <col min="16127" max="16127" width="9.7109375" style="118" customWidth="1"/>
    <col min="16128" max="16384" width="9.140625" style="118"/>
  </cols>
  <sheetData>
    <row r="1" spans="1:3" ht="27" customHeight="1" x14ac:dyDescent="0.2">
      <c r="A1" s="42" t="s">
        <v>121</v>
      </c>
      <c r="B1" s="79"/>
      <c r="C1" s="79"/>
    </row>
    <row r="2" spans="1:3" ht="14.25" customHeight="1" x14ac:dyDescent="0.2">
      <c r="A2" s="119"/>
    </row>
    <row r="3" spans="1:3" s="143" customFormat="1" x14ac:dyDescent="0.2">
      <c r="A3" s="157" t="s">
        <v>132</v>
      </c>
      <c r="B3" s="157"/>
    </row>
    <row r="4" spans="1:3" s="143" customFormat="1" ht="9.75" customHeight="1" x14ac:dyDescent="0.2">
      <c r="A4" s="156"/>
      <c r="B4" s="156"/>
    </row>
    <row r="5" spans="1:3" s="143" customFormat="1" ht="31.5" customHeight="1" x14ac:dyDescent="0.2">
      <c r="A5" s="217" t="s">
        <v>157</v>
      </c>
      <c r="B5" s="217"/>
      <c r="C5" s="217"/>
    </row>
    <row r="6" spans="1:3" s="143" customFormat="1" x14ac:dyDescent="0.2">
      <c r="A6" s="156"/>
      <c r="B6" s="156"/>
    </row>
    <row r="7" spans="1:3" s="143" customFormat="1" x14ac:dyDescent="0.2">
      <c r="A7" s="158" t="s">
        <v>133</v>
      </c>
      <c r="B7" s="158"/>
    </row>
    <row r="8" spans="1:3" s="143" customFormat="1" x14ac:dyDescent="0.2">
      <c r="A8" s="159" t="s">
        <v>134</v>
      </c>
      <c r="B8" s="159"/>
    </row>
    <row r="9" spans="1:3" s="143" customFormat="1" x14ac:dyDescent="0.2">
      <c r="A9" s="159" t="s">
        <v>135</v>
      </c>
      <c r="B9" s="159"/>
    </row>
    <row r="10" spans="1:3" s="143" customFormat="1" x14ac:dyDescent="0.2">
      <c r="A10" s="159" t="s">
        <v>136</v>
      </c>
      <c r="B10" s="159"/>
    </row>
    <row r="11" spans="1:3" s="143" customFormat="1" x14ac:dyDescent="0.2">
      <c r="A11" s="159" t="s">
        <v>137</v>
      </c>
      <c r="B11" s="159"/>
    </row>
    <row r="12" spans="1:3" s="143" customFormat="1" x14ac:dyDescent="0.2">
      <c r="A12" s="159" t="s">
        <v>138</v>
      </c>
      <c r="B12" s="159"/>
    </row>
    <row r="13" spans="1:3" s="143" customFormat="1" x14ac:dyDescent="0.2">
      <c r="A13" s="159" t="s">
        <v>139</v>
      </c>
      <c r="B13" s="159"/>
    </row>
    <row r="14" spans="1:3" s="143" customFormat="1" x14ac:dyDescent="0.2">
      <c r="A14" s="159" t="s">
        <v>140</v>
      </c>
      <c r="B14" s="159"/>
    </row>
    <row r="15" spans="1:3" s="143" customFormat="1" x14ac:dyDescent="0.2">
      <c r="A15" s="159" t="s">
        <v>141</v>
      </c>
      <c r="B15" s="159"/>
    </row>
    <row r="16" spans="1:3" s="143" customFormat="1" x14ac:dyDescent="0.2">
      <c r="A16" s="159" t="s">
        <v>142</v>
      </c>
      <c r="B16" s="159"/>
    </row>
    <row r="17" spans="1:3" s="143" customFormat="1" x14ac:dyDescent="0.2">
      <c r="A17" s="159" t="s">
        <v>143</v>
      </c>
      <c r="B17" s="159"/>
    </row>
    <row r="18" spans="1:3" s="143" customFormat="1" x14ac:dyDescent="0.2">
      <c r="A18" s="159" t="s">
        <v>144</v>
      </c>
      <c r="B18" s="159"/>
    </row>
    <row r="19" spans="1:3" s="143" customFormat="1" x14ac:dyDescent="0.2">
      <c r="A19" s="159" t="s">
        <v>145</v>
      </c>
      <c r="B19" s="159"/>
    </row>
    <row r="20" spans="1:3" s="143" customFormat="1" x14ac:dyDescent="0.2">
      <c r="A20" s="159" t="s">
        <v>146</v>
      </c>
      <c r="B20" s="159"/>
    </row>
    <row r="21" spans="1:3" s="143" customFormat="1" x14ac:dyDescent="0.2">
      <c r="A21" s="159" t="s">
        <v>147</v>
      </c>
      <c r="B21" s="159"/>
    </row>
    <row r="22" spans="1:3" s="143" customFormat="1" x14ac:dyDescent="0.2">
      <c r="A22" s="159" t="s">
        <v>148</v>
      </c>
      <c r="B22" s="159"/>
    </row>
    <row r="23" spans="1:3" s="143" customFormat="1" x14ac:dyDescent="0.2">
      <c r="A23" s="159" t="s">
        <v>149</v>
      </c>
      <c r="B23" s="159"/>
    </row>
    <row r="24" spans="1:3" s="143" customFormat="1" x14ac:dyDescent="0.2">
      <c r="A24" s="159" t="s">
        <v>150</v>
      </c>
      <c r="B24" s="159"/>
    </row>
    <row r="25" spans="1:3" s="143" customFormat="1" x14ac:dyDescent="0.2">
      <c r="A25" s="159" t="s">
        <v>151</v>
      </c>
      <c r="B25" s="159"/>
    </row>
    <row r="26" spans="1:3" s="143" customFormat="1" x14ac:dyDescent="0.2">
      <c r="A26" s="159" t="s">
        <v>152</v>
      </c>
      <c r="B26" s="159"/>
    </row>
    <row r="27" spans="1:3" s="143" customFormat="1" x14ac:dyDescent="0.2">
      <c r="A27" s="159" t="s">
        <v>153</v>
      </c>
      <c r="B27" s="159"/>
    </row>
    <row r="28" spans="1:3" s="143" customFormat="1" x14ac:dyDescent="0.2">
      <c r="A28" s="159"/>
      <c r="B28" s="159"/>
    </row>
    <row r="29" spans="1:3" s="143" customFormat="1" x14ac:dyDescent="0.2">
      <c r="A29" s="157" t="s">
        <v>154</v>
      </c>
      <c r="B29" s="157"/>
    </row>
    <row r="30" spans="1:3" s="143" customFormat="1" x14ac:dyDescent="0.2">
      <c r="A30" s="175" t="s">
        <v>155</v>
      </c>
      <c r="B30" s="178" t="s">
        <v>156</v>
      </c>
      <c r="C30" s="179"/>
    </row>
    <row r="31" spans="1:3" s="143" customFormat="1" ht="20.25" customHeight="1" x14ac:dyDescent="0.2">
      <c r="A31" s="176" t="s">
        <v>110</v>
      </c>
      <c r="B31" s="180" t="s">
        <v>83</v>
      </c>
      <c r="C31" s="179"/>
    </row>
    <row r="32" spans="1:3" s="143" customFormat="1" ht="20.25" customHeight="1" x14ac:dyDescent="0.2">
      <c r="A32" s="176" t="s">
        <v>111</v>
      </c>
      <c r="B32" s="180" t="s">
        <v>158</v>
      </c>
      <c r="C32" s="179"/>
    </row>
    <row r="33" spans="1:3" s="143" customFormat="1" ht="20.25" customHeight="1" x14ac:dyDescent="0.2">
      <c r="A33" s="176" t="s">
        <v>106</v>
      </c>
      <c r="B33" s="180" t="s">
        <v>84</v>
      </c>
      <c r="C33" s="179"/>
    </row>
    <row r="34" spans="1:3" s="143" customFormat="1" ht="25.5" customHeight="1" x14ac:dyDescent="0.2">
      <c r="A34" s="176" t="s">
        <v>112</v>
      </c>
      <c r="B34" s="215" t="s">
        <v>159</v>
      </c>
      <c r="C34" s="216"/>
    </row>
    <row r="35" spans="1:3" s="143" customFormat="1" ht="20.25" customHeight="1" x14ac:dyDescent="0.2">
      <c r="A35" s="176" t="s">
        <v>107</v>
      </c>
      <c r="B35" s="180" t="s">
        <v>85</v>
      </c>
      <c r="C35" s="179"/>
    </row>
    <row r="36" spans="1:3" s="143" customFormat="1" ht="20.25" customHeight="1" x14ac:dyDescent="0.2">
      <c r="A36" s="176" t="s">
        <v>108</v>
      </c>
      <c r="B36" s="180" t="s">
        <v>86</v>
      </c>
      <c r="C36" s="179"/>
    </row>
    <row r="37" spans="1:3" s="143" customFormat="1" ht="20.25" customHeight="1" x14ac:dyDescent="0.2">
      <c r="A37" s="176" t="s">
        <v>109</v>
      </c>
      <c r="B37" s="180" t="s">
        <v>87</v>
      </c>
      <c r="C37" s="179"/>
    </row>
    <row r="38" spans="1:3" s="143" customFormat="1" ht="20.25" customHeight="1" x14ac:dyDescent="0.2">
      <c r="A38" s="176" t="s">
        <v>113</v>
      </c>
      <c r="B38" s="180" t="s">
        <v>103</v>
      </c>
      <c r="C38" s="179"/>
    </row>
    <row r="39" spans="1:3" s="143" customFormat="1" ht="24" customHeight="1" x14ac:dyDescent="0.2">
      <c r="A39" s="176" t="s">
        <v>114</v>
      </c>
      <c r="B39" s="215" t="s">
        <v>104</v>
      </c>
      <c r="C39" s="216"/>
    </row>
    <row r="40" spans="1:3" s="143" customFormat="1" ht="20.25" customHeight="1" x14ac:dyDescent="0.2">
      <c r="A40" s="177" t="s">
        <v>115</v>
      </c>
      <c r="B40" s="180" t="s">
        <v>105</v>
      </c>
      <c r="C40" s="179"/>
    </row>
    <row r="41" spans="1:3" ht="17.25" customHeight="1" x14ac:dyDescent="0.2">
      <c r="A41" s="181"/>
      <c r="B41" s="181"/>
      <c r="C41" s="181"/>
    </row>
    <row r="42" spans="1:3" ht="18" customHeight="1" x14ac:dyDescent="0.2">
      <c r="A42" s="157" t="s">
        <v>245</v>
      </c>
    </row>
    <row r="43" spans="1:3" ht="12.75" customHeight="1" x14ac:dyDescent="0.2">
      <c r="A43" s="181"/>
      <c r="B43" s="181"/>
      <c r="C43" s="181"/>
    </row>
    <row r="44" spans="1:3" x14ac:dyDescent="0.2">
      <c r="A44" s="182" t="s">
        <v>163</v>
      </c>
      <c r="B44" s="120"/>
      <c r="C44" s="120"/>
    </row>
    <row r="45" spans="1:3" x14ac:dyDescent="0.2">
      <c r="A45" s="182"/>
      <c r="B45" s="120"/>
      <c r="C45" s="120"/>
    </row>
    <row r="46" spans="1:3" x14ac:dyDescent="0.2">
      <c r="A46" s="183" t="s">
        <v>88</v>
      </c>
      <c r="B46" s="183" t="s">
        <v>260</v>
      </c>
      <c r="C46" s="183" t="s">
        <v>92</v>
      </c>
    </row>
    <row r="47" spans="1:3" x14ac:dyDescent="0.2">
      <c r="A47" s="183"/>
      <c r="B47" s="183"/>
      <c r="C47" s="184"/>
    </row>
    <row r="48" spans="1:3" x14ac:dyDescent="0.2">
      <c r="A48" s="185" t="s">
        <v>164</v>
      </c>
      <c r="B48" s="185" t="s">
        <v>181</v>
      </c>
      <c r="C48" s="185" t="s">
        <v>200</v>
      </c>
    </row>
    <row r="49" spans="1:3" x14ac:dyDescent="0.2">
      <c r="A49" s="185" t="s">
        <v>165</v>
      </c>
      <c r="B49" s="185" t="s">
        <v>182</v>
      </c>
      <c r="C49" s="185" t="s">
        <v>201</v>
      </c>
    </row>
    <row r="50" spans="1:3" x14ac:dyDescent="0.2">
      <c r="A50" s="185" t="s">
        <v>166</v>
      </c>
      <c r="B50" s="185" t="s">
        <v>183</v>
      </c>
      <c r="C50" s="185" t="s">
        <v>202</v>
      </c>
    </row>
    <row r="51" spans="1:3" x14ac:dyDescent="0.2">
      <c r="A51" s="185" t="s">
        <v>167</v>
      </c>
      <c r="B51" s="185" t="s">
        <v>184</v>
      </c>
      <c r="C51" s="185" t="s">
        <v>203</v>
      </c>
    </row>
    <row r="52" spans="1:3" x14ac:dyDescent="0.2">
      <c r="A52" s="185" t="s">
        <v>168</v>
      </c>
      <c r="B52" s="185" t="s">
        <v>185</v>
      </c>
      <c r="C52" s="185" t="s">
        <v>204</v>
      </c>
    </row>
    <row r="53" spans="1:3" x14ac:dyDescent="0.2">
      <c r="A53" s="185" t="s">
        <v>169</v>
      </c>
      <c r="B53" s="185" t="s">
        <v>186</v>
      </c>
      <c r="C53" s="185" t="s">
        <v>205</v>
      </c>
    </row>
    <row r="54" spans="1:3" x14ac:dyDescent="0.2">
      <c r="A54" s="185" t="s">
        <v>170</v>
      </c>
      <c r="B54" s="185" t="s">
        <v>187</v>
      </c>
      <c r="C54" s="185" t="s">
        <v>206</v>
      </c>
    </row>
    <row r="55" spans="1:3" x14ac:dyDescent="0.2">
      <c r="A55" s="185" t="s">
        <v>171</v>
      </c>
      <c r="B55" s="185" t="s">
        <v>188</v>
      </c>
      <c r="C55" s="185" t="s">
        <v>207</v>
      </c>
    </row>
    <row r="56" spans="1:3" x14ac:dyDescent="0.2">
      <c r="A56" s="184"/>
      <c r="B56" s="185" t="s">
        <v>189</v>
      </c>
      <c r="C56" s="185" t="s">
        <v>208</v>
      </c>
    </row>
    <row r="57" spans="1:3" x14ac:dyDescent="0.2">
      <c r="B57" s="185" t="s">
        <v>190</v>
      </c>
      <c r="C57" s="185" t="s">
        <v>209</v>
      </c>
    </row>
    <row r="58" spans="1:3" x14ac:dyDescent="0.2">
      <c r="B58" s="185" t="s">
        <v>191</v>
      </c>
      <c r="C58" s="185" t="s">
        <v>210</v>
      </c>
    </row>
    <row r="59" spans="1:3" x14ac:dyDescent="0.2">
      <c r="B59" s="186"/>
      <c r="C59" s="185" t="s">
        <v>211</v>
      </c>
    </row>
    <row r="60" spans="1:3" x14ac:dyDescent="0.2">
      <c r="C60" s="184"/>
    </row>
    <row r="67" spans="1:3" x14ac:dyDescent="0.2">
      <c r="A67" s="183" t="s">
        <v>89</v>
      </c>
      <c r="B67" s="183" t="s">
        <v>258</v>
      </c>
      <c r="C67" s="183" t="s">
        <v>256</v>
      </c>
    </row>
    <row r="68" spans="1:3" x14ac:dyDescent="0.2">
      <c r="A68" s="183"/>
      <c r="B68" s="186"/>
      <c r="C68" s="184"/>
    </row>
    <row r="69" spans="1:3" x14ac:dyDescent="0.2">
      <c r="A69" s="185" t="s">
        <v>172</v>
      </c>
      <c r="B69" s="185" t="s">
        <v>226</v>
      </c>
      <c r="C69" s="185" t="s">
        <v>212</v>
      </c>
    </row>
    <row r="70" spans="1:3" x14ac:dyDescent="0.2">
      <c r="A70" s="185" t="s">
        <v>173</v>
      </c>
      <c r="B70" s="185" t="s">
        <v>227</v>
      </c>
      <c r="C70" s="185" t="s">
        <v>213</v>
      </c>
    </row>
    <row r="71" spans="1:3" x14ac:dyDescent="0.2">
      <c r="A71" s="185" t="s">
        <v>174</v>
      </c>
      <c r="B71" s="185" t="s">
        <v>228</v>
      </c>
      <c r="C71" s="185" t="s">
        <v>214</v>
      </c>
    </row>
    <row r="72" spans="1:3" x14ac:dyDescent="0.2">
      <c r="A72" s="185" t="s">
        <v>175</v>
      </c>
      <c r="B72" s="185" t="s">
        <v>229</v>
      </c>
      <c r="C72" s="185" t="s">
        <v>215</v>
      </c>
    </row>
    <row r="73" spans="1:3" x14ac:dyDescent="0.2">
      <c r="A73" s="185" t="s">
        <v>176</v>
      </c>
      <c r="B73" s="185" t="s">
        <v>230</v>
      </c>
      <c r="C73" s="185" t="s">
        <v>216</v>
      </c>
    </row>
    <row r="74" spans="1:3" x14ac:dyDescent="0.2">
      <c r="A74" s="185" t="s">
        <v>177</v>
      </c>
      <c r="B74" s="185" t="s">
        <v>231</v>
      </c>
      <c r="C74" s="185" t="s">
        <v>217</v>
      </c>
    </row>
    <row r="75" spans="1:3" x14ac:dyDescent="0.2">
      <c r="A75" s="185" t="s">
        <v>178</v>
      </c>
      <c r="B75" s="185" t="s">
        <v>232</v>
      </c>
      <c r="C75" s="185" t="s">
        <v>218</v>
      </c>
    </row>
    <row r="76" spans="1:3" x14ac:dyDescent="0.2">
      <c r="A76" s="185" t="s">
        <v>179</v>
      </c>
      <c r="C76" s="186"/>
    </row>
    <row r="77" spans="1:3" x14ac:dyDescent="0.2">
      <c r="A77" s="185" t="s">
        <v>180</v>
      </c>
      <c r="B77" s="120"/>
      <c r="C77" s="183" t="s">
        <v>94</v>
      </c>
    </row>
    <row r="78" spans="1:3" x14ac:dyDescent="0.2">
      <c r="A78" s="186"/>
      <c r="B78" s="183" t="s">
        <v>259</v>
      </c>
      <c r="C78" s="184"/>
    </row>
    <row r="79" spans="1:3" x14ac:dyDescent="0.2">
      <c r="A79" s="183" t="s">
        <v>91</v>
      </c>
      <c r="B79" s="184"/>
      <c r="C79" s="185" t="s">
        <v>219</v>
      </c>
    </row>
    <row r="80" spans="1:3" x14ac:dyDescent="0.2">
      <c r="A80" s="184"/>
      <c r="B80" s="185" t="s">
        <v>233</v>
      </c>
      <c r="C80" s="185" t="s">
        <v>220</v>
      </c>
    </row>
    <row r="81" spans="1:3" x14ac:dyDescent="0.2">
      <c r="A81" s="185" t="s">
        <v>192</v>
      </c>
      <c r="B81" s="185" t="s">
        <v>234</v>
      </c>
      <c r="C81" s="185" t="s">
        <v>221</v>
      </c>
    </row>
    <row r="82" spans="1:3" x14ac:dyDescent="0.2">
      <c r="A82" s="185" t="s">
        <v>193</v>
      </c>
      <c r="B82" s="185" t="s">
        <v>235</v>
      </c>
      <c r="C82" s="185" t="s">
        <v>222</v>
      </c>
    </row>
    <row r="83" spans="1:3" x14ac:dyDescent="0.2">
      <c r="A83" s="185" t="s">
        <v>194</v>
      </c>
      <c r="B83" s="185" t="s">
        <v>236</v>
      </c>
      <c r="C83" s="185" t="s">
        <v>223</v>
      </c>
    </row>
    <row r="84" spans="1:3" x14ac:dyDescent="0.2">
      <c r="A84" s="185" t="s">
        <v>195</v>
      </c>
      <c r="B84" s="185" t="s">
        <v>237</v>
      </c>
      <c r="C84" s="185" t="s">
        <v>224</v>
      </c>
    </row>
    <row r="85" spans="1:3" x14ac:dyDescent="0.2">
      <c r="A85" s="185" t="s">
        <v>196</v>
      </c>
      <c r="B85" s="185" t="s">
        <v>238</v>
      </c>
      <c r="C85" s="185" t="s">
        <v>225</v>
      </c>
    </row>
    <row r="86" spans="1:3" x14ac:dyDescent="0.2">
      <c r="A86" s="185" t="s">
        <v>197</v>
      </c>
      <c r="B86" s="185" t="s">
        <v>239</v>
      </c>
    </row>
    <row r="87" spans="1:3" x14ac:dyDescent="0.2">
      <c r="A87" s="185" t="s">
        <v>198</v>
      </c>
      <c r="B87" s="185" t="s">
        <v>240</v>
      </c>
    </row>
    <row r="88" spans="1:3" x14ac:dyDescent="0.2">
      <c r="A88" s="185" t="s">
        <v>199</v>
      </c>
      <c r="B88" s="185" t="s">
        <v>241</v>
      </c>
    </row>
    <row r="89" spans="1:3" x14ac:dyDescent="0.2">
      <c r="B89" s="185" t="s">
        <v>242</v>
      </c>
    </row>
    <row r="90" spans="1:3" x14ac:dyDescent="0.2">
      <c r="B90" s="185" t="s">
        <v>243</v>
      </c>
    </row>
    <row r="91" spans="1:3" x14ac:dyDescent="0.2">
      <c r="B91" s="185" t="s">
        <v>244</v>
      </c>
    </row>
    <row r="107" spans="1:3" x14ac:dyDescent="0.2">
      <c r="A107" s="108" t="s">
        <v>75</v>
      </c>
      <c r="B107" s="115"/>
    </row>
    <row r="108" spans="1:3" ht="45" x14ac:dyDescent="0.2">
      <c r="A108" s="107" t="s">
        <v>76</v>
      </c>
    </row>
    <row r="109" spans="1:3" x14ac:dyDescent="0.2">
      <c r="A109" s="91"/>
      <c r="B109" s="91"/>
    </row>
    <row r="110" spans="1:3" ht="35.25" customHeight="1" x14ac:dyDescent="0.2">
      <c r="A110" s="214" t="s">
        <v>120</v>
      </c>
      <c r="B110" s="214"/>
      <c r="C110" s="214"/>
    </row>
    <row r="111" spans="1:3" ht="36.75" customHeight="1" x14ac:dyDescent="0.2">
      <c r="A111" s="214" t="s">
        <v>119</v>
      </c>
      <c r="B111" s="214"/>
      <c r="C111" s="214"/>
    </row>
  </sheetData>
  <mergeCells count="5">
    <mergeCell ref="A110:C110"/>
    <mergeCell ref="A111:C111"/>
    <mergeCell ref="B34:C34"/>
    <mergeCell ref="B39:C39"/>
    <mergeCell ref="A5:C5"/>
  </mergeCells>
  <pageMargins left="0.70866141732283472" right="0.70866141732283472" top="0.74803149606299213" bottom="0.74803149606299213" header="0.31496062992125984" footer="0.31496062992125984"/>
  <pageSetup paperSize="9" scale="74" orientation="portrait" horizontalDpi="1200" verticalDpi="1200" r:id="rId1"/>
  <rowBreaks count="1" manualBreakCount="1">
    <brk id="66"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95" zoomScaleNormal="95" zoomScaleSheetLayoutView="75" workbookViewId="0"/>
  </sheetViews>
  <sheetFormatPr defaultRowHeight="13.5" customHeight="1" x14ac:dyDescent="0.2"/>
  <cols>
    <col min="1" max="2" width="9.140625" style="43"/>
    <col min="3" max="3" width="15.5703125" style="43" customWidth="1"/>
    <col min="4" max="8" width="9.140625" style="43"/>
    <col min="9" max="9" width="4.42578125" style="43" customWidth="1"/>
    <col min="10" max="10" width="20.85546875" style="43" customWidth="1"/>
    <col min="11" max="11" width="20" style="43" customWidth="1"/>
    <col min="12" max="12" width="20.28515625" style="43" customWidth="1"/>
    <col min="13" max="13" width="23.140625" style="43" bestFit="1" customWidth="1"/>
    <col min="14" max="14" width="19.42578125" style="43" customWidth="1"/>
    <col min="15" max="16384" width="9.140625" style="43"/>
  </cols>
  <sheetData>
    <row r="1" spans="1:13" ht="13.5" customHeight="1" x14ac:dyDescent="0.25">
      <c r="B1" s="49" t="s">
        <v>10</v>
      </c>
      <c r="C1" s="49" t="s">
        <v>38</v>
      </c>
      <c r="J1" s="50" t="s">
        <v>42</v>
      </c>
      <c r="K1" s="51"/>
      <c r="L1" s="51"/>
      <c r="M1" s="51"/>
    </row>
    <row r="2" spans="1:13" ht="13.5" customHeight="1" x14ac:dyDescent="0.2">
      <c r="A2" s="52" t="s">
        <v>70</v>
      </c>
      <c r="B2" s="43" t="e">
        <f>+#REF!</f>
        <v>#REF!</v>
      </c>
      <c r="C2" s="43" t="e">
        <f>+#REF!/1000</f>
        <v>#REF!</v>
      </c>
      <c r="J2" s="53"/>
      <c r="K2" s="51"/>
      <c r="L2" s="51"/>
      <c r="M2" s="51"/>
    </row>
    <row r="3" spans="1:13" ht="13.5" customHeight="1" x14ac:dyDescent="0.2">
      <c r="A3" s="52" t="s">
        <v>71</v>
      </c>
      <c r="B3" s="43" t="e">
        <f>+#REF!</f>
        <v>#REF!</v>
      </c>
      <c r="C3" s="43" t="e">
        <f>+#REF!/1000</f>
        <v>#REF!</v>
      </c>
      <c r="J3" s="54"/>
      <c r="K3" s="54"/>
      <c r="L3" s="222" t="s">
        <v>39</v>
      </c>
      <c r="M3" s="222"/>
    </row>
    <row r="4" spans="1:13" ht="13.5" customHeight="1" x14ac:dyDescent="0.2">
      <c r="A4" s="52" t="s">
        <v>72</v>
      </c>
      <c r="B4" s="43" t="e">
        <f>+#REF!</f>
        <v>#REF!</v>
      </c>
      <c r="C4" s="43" t="e">
        <f>+#REF!/1000</f>
        <v>#REF!</v>
      </c>
      <c r="J4" s="225"/>
      <c r="K4" s="55" t="s">
        <v>78</v>
      </c>
      <c r="L4" s="55" t="s">
        <v>79</v>
      </c>
      <c r="M4" s="55" t="s">
        <v>74</v>
      </c>
    </row>
    <row r="5" spans="1:13" ht="13.5" customHeight="1" thickBot="1" x14ac:dyDescent="0.25">
      <c r="A5" s="52" t="s">
        <v>73</v>
      </c>
      <c r="B5" s="43" t="e">
        <f>+#REF!</f>
        <v>#REF!</v>
      </c>
      <c r="C5" s="43" t="e">
        <f>+#REF!/1000</f>
        <v>#REF!</v>
      </c>
      <c r="J5" s="226"/>
      <c r="K5" s="63"/>
      <c r="L5" s="57" t="s">
        <v>40</v>
      </c>
      <c r="M5" s="57" t="s">
        <v>40</v>
      </c>
    </row>
    <row r="6" spans="1:13" ht="13.5" customHeight="1" x14ac:dyDescent="0.2">
      <c r="A6" s="52" t="s">
        <v>77</v>
      </c>
      <c r="B6" s="43" t="e">
        <f>+#REF!</f>
        <v>#REF!</v>
      </c>
      <c r="C6" s="43" t="e">
        <f>+#REF!/1000</f>
        <v>#REF!</v>
      </c>
      <c r="J6" s="54" t="s">
        <v>41</v>
      </c>
      <c r="K6" s="44" t="e">
        <f>+#REF!</f>
        <v>#REF!</v>
      </c>
      <c r="L6" s="47" t="e">
        <f>#REF!*100/#REF!-100</f>
        <v>#REF!</v>
      </c>
      <c r="M6" s="47" t="e">
        <f>#REF!*100/#REF!-100</f>
        <v>#REF!</v>
      </c>
    </row>
    <row r="7" spans="1:13" ht="13.5" customHeight="1" thickBot="1" x14ac:dyDescent="0.25">
      <c r="J7" s="56" t="s">
        <v>63</v>
      </c>
      <c r="K7" s="45" t="e">
        <f>+#REF!/1000</f>
        <v>#REF!</v>
      </c>
      <c r="L7" s="48" t="e">
        <f>#REF!*100/#REF!-100</f>
        <v>#REF!</v>
      </c>
      <c r="M7" s="48" t="e">
        <f>#REF!*100/#REF!-100</f>
        <v>#REF!</v>
      </c>
    </row>
    <row r="8" spans="1:13" ht="13.5" customHeight="1" x14ac:dyDescent="0.2">
      <c r="A8" s="89" t="s">
        <v>65</v>
      </c>
      <c r="J8" s="58"/>
      <c r="K8" s="46"/>
      <c r="L8" s="59"/>
      <c r="M8" s="59"/>
    </row>
    <row r="9" spans="1:13" ht="13.5" customHeight="1" x14ac:dyDescent="0.2">
      <c r="B9" s="43" t="s">
        <v>67</v>
      </c>
    </row>
    <row r="10" spans="1:13" ht="13.5" customHeight="1" x14ac:dyDescent="0.25">
      <c r="J10" s="50" t="s">
        <v>49</v>
      </c>
      <c r="K10" s="51"/>
      <c r="L10" s="51"/>
      <c r="M10" s="51"/>
    </row>
    <row r="11" spans="1:13" ht="13.5" customHeight="1" x14ac:dyDescent="0.25">
      <c r="J11" s="50"/>
      <c r="K11" s="51"/>
      <c r="L11" s="51"/>
      <c r="M11" s="51"/>
    </row>
    <row r="12" spans="1:13" ht="13.5" customHeight="1" x14ac:dyDescent="0.2">
      <c r="J12" s="54"/>
      <c r="K12" s="54"/>
      <c r="L12" s="222" t="str">
        <f>+L3</f>
        <v>Yüzde değişme</v>
      </c>
      <c r="M12" s="222"/>
    </row>
    <row r="13" spans="1:13" ht="13.5" customHeight="1" x14ac:dyDescent="0.2">
      <c r="J13" s="225"/>
      <c r="K13" s="55" t="str">
        <f>+K4</f>
        <v>Ekim-Aralık 2022</v>
      </c>
      <c r="L13" s="55" t="str">
        <f>+L4</f>
        <v>Ekim-Aralık 2021</v>
      </c>
      <c r="M13" s="55" t="str">
        <f>+M4</f>
        <v>Temmuz-Eylül 2022</v>
      </c>
    </row>
    <row r="14" spans="1:13" ht="13.5" customHeight="1" thickBot="1" x14ac:dyDescent="0.25">
      <c r="J14" s="226"/>
      <c r="K14" s="63"/>
      <c r="L14" s="57" t="str">
        <f>+L5</f>
        <v>dönemine göre</v>
      </c>
      <c r="M14" s="57" t="str">
        <f>+M5</f>
        <v>dönemine göre</v>
      </c>
    </row>
    <row r="15" spans="1:13" ht="13.5" customHeight="1" x14ac:dyDescent="0.2">
      <c r="J15" s="54" t="s">
        <v>43</v>
      </c>
      <c r="K15" s="44" t="e">
        <f>+#REF!</f>
        <v>#REF!</v>
      </c>
      <c r="L15" s="47" t="e">
        <f>#REF!*100/#REF!-100</f>
        <v>#REF!</v>
      </c>
      <c r="M15" s="47" t="e">
        <f>+#REF!*100/#REF!-100</f>
        <v>#REF!</v>
      </c>
    </row>
    <row r="16" spans="1:13" ht="13.5" customHeight="1" thickBot="1" x14ac:dyDescent="0.25">
      <c r="J16" s="60" t="s">
        <v>64</v>
      </c>
      <c r="K16" s="45" t="e">
        <f>+#REF!/1000</f>
        <v>#REF!</v>
      </c>
      <c r="L16" s="48" t="e">
        <f>#REF!*100/#REF!-100</f>
        <v>#REF!</v>
      </c>
      <c r="M16" s="48" t="e">
        <f>+#REF!*100/#REF!-100</f>
        <v>#REF!</v>
      </c>
    </row>
    <row r="17" spans="1:14" ht="13.5" customHeight="1" x14ac:dyDescent="0.2">
      <c r="A17" s="61"/>
      <c r="B17" s="61"/>
      <c r="C17" s="61"/>
    </row>
    <row r="19" spans="1:14" ht="13.5" customHeight="1" x14ac:dyDescent="0.2">
      <c r="K19" s="51"/>
      <c r="M19" s="51"/>
      <c r="N19" s="51"/>
    </row>
    <row r="20" spans="1:14" ht="13.5" customHeight="1" x14ac:dyDescent="0.25">
      <c r="J20" s="80" t="s">
        <v>44</v>
      </c>
      <c r="L20" s="51"/>
      <c r="M20" s="51"/>
      <c r="N20" s="51"/>
    </row>
    <row r="21" spans="1:14" ht="13.5" customHeight="1" x14ac:dyDescent="0.25">
      <c r="J21" s="50"/>
      <c r="K21" s="51"/>
      <c r="L21" s="51"/>
      <c r="M21" s="51"/>
      <c r="N21" s="51"/>
    </row>
    <row r="22" spans="1:14" s="61" customFormat="1" ht="13.5" customHeight="1" x14ac:dyDescent="0.2">
      <c r="A22" s="43"/>
      <c r="B22" s="43"/>
      <c r="C22" s="43"/>
      <c r="J22" s="47"/>
      <c r="K22" s="55" t="s">
        <v>9</v>
      </c>
      <c r="L22" s="55" t="s">
        <v>45</v>
      </c>
      <c r="M22" s="222" t="str">
        <f>+L3</f>
        <v>Yüzde değişme</v>
      </c>
      <c r="N22" s="222"/>
    </row>
    <row r="23" spans="1:14" ht="13.5" customHeight="1" x14ac:dyDescent="0.2">
      <c r="J23" s="223"/>
      <c r="K23" s="55" t="str">
        <f>+K13</f>
        <v>Ekim-Aralık 2022</v>
      </c>
      <c r="L23" s="55" t="str">
        <f>+K23</f>
        <v>Ekim-Aralık 2022</v>
      </c>
      <c r="M23" s="55" t="str">
        <f>+L4</f>
        <v>Ekim-Aralık 2021</v>
      </c>
      <c r="N23" s="55" t="str">
        <f>+M4</f>
        <v>Temmuz-Eylül 2022</v>
      </c>
    </row>
    <row r="24" spans="1:14" ht="13.5" customHeight="1" thickBot="1" x14ac:dyDescent="0.25">
      <c r="J24" s="224"/>
      <c r="K24" s="63"/>
      <c r="L24" s="63"/>
      <c r="M24" s="57" t="str">
        <f>+L5</f>
        <v>dönemine göre</v>
      </c>
      <c r="N24" s="57" t="str">
        <f>+L5</f>
        <v>dönemine göre</v>
      </c>
    </row>
    <row r="25" spans="1:14" ht="13.5" customHeight="1" x14ac:dyDescent="0.2">
      <c r="J25" s="62" t="s">
        <v>46</v>
      </c>
      <c r="K25" s="44"/>
      <c r="L25" s="54"/>
      <c r="M25" s="54"/>
      <c r="N25" s="54"/>
    </row>
    <row r="26" spans="1:14" ht="13.5" customHeight="1" x14ac:dyDescent="0.2">
      <c r="J26" s="54" t="s">
        <v>47</v>
      </c>
      <c r="K26" s="44" t="e">
        <f>+#REF!/1000</f>
        <v>#REF!</v>
      </c>
      <c r="L26" s="47" t="e">
        <f>#REF!/#REF!*100</f>
        <v>#REF!</v>
      </c>
      <c r="M26" s="44" t="e">
        <f>#REF!*100/#REF!-100</f>
        <v>#REF!</v>
      </c>
      <c r="N26" s="44" t="e">
        <f>+#REF!*100/#REF!-100</f>
        <v>#REF!</v>
      </c>
    </row>
    <row r="27" spans="1:14" ht="13.5" customHeight="1" x14ac:dyDescent="0.2">
      <c r="J27" s="54" t="s">
        <v>5</v>
      </c>
      <c r="K27" s="44" t="e">
        <f>+#REF!/1000</f>
        <v>#REF!</v>
      </c>
      <c r="L27" s="47" t="e">
        <f>+#REF!/#REF!*100</f>
        <v>#REF!</v>
      </c>
      <c r="M27" s="44" t="e">
        <f>#REF!*100/#REF!-100</f>
        <v>#REF!</v>
      </c>
      <c r="N27" s="44" t="e">
        <f>+#REF!*100/#REF!-100</f>
        <v>#REF!</v>
      </c>
    </row>
    <row r="28" spans="1:14" ht="13.5" customHeight="1" x14ac:dyDescent="0.2">
      <c r="J28" s="54" t="s">
        <v>32</v>
      </c>
      <c r="K28" s="44" t="e">
        <f>(#REF!+#REF!)/1000</f>
        <v>#REF!</v>
      </c>
      <c r="L28" s="47" t="e">
        <f>(#REF!+#REF!)/#REF!*100</f>
        <v>#REF!</v>
      </c>
      <c r="M28" s="44" t="e">
        <f>(#REF!+#REF!)*100/(#REF!+#REF!)-100</f>
        <v>#REF!</v>
      </c>
      <c r="N28" s="44" t="e">
        <f>(#REF!+#REF!)*100/(#REF!+#REF!)-100</f>
        <v>#REF!</v>
      </c>
    </row>
    <row r="29" spans="1:14" ht="13.5" customHeight="1" x14ac:dyDescent="0.2">
      <c r="J29" s="62" t="s">
        <v>48</v>
      </c>
      <c r="K29" s="44"/>
      <c r="L29" s="47"/>
      <c r="M29" s="44"/>
      <c r="N29" s="44"/>
    </row>
    <row r="30" spans="1:14" ht="13.5" customHeight="1" x14ac:dyDescent="0.2">
      <c r="J30" s="54" t="s">
        <v>47</v>
      </c>
      <c r="K30" s="44" t="e">
        <f>+#REF!/1000</f>
        <v>#REF!</v>
      </c>
      <c r="L30" s="47" t="e">
        <f>+#REF!/#REF!*100</f>
        <v>#REF!</v>
      </c>
      <c r="M30" s="44" t="e">
        <f>#REF!*100/#REF!-100</f>
        <v>#REF!</v>
      </c>
      <c r="N30" s="44" t="e">
        <f>#REF!*100/#REF!-100</f>
        <v>#REF!</v>
      </c>
    </row>
    <row r="31" spans="1:14" ht="13.5" customHeight="1" x14ac:dyDescent="0.2">
      <c r="J31" s="54" t="s">
        <v>5</v>
      </c>
      <c r="K31" s="44" t="e">
        <f>+#REF!/1000</f>
        <v>#REF!</v>
      </c>
      <c r="L31" s="47" t="e">
        <f>#REF!/#REF!*100</f>
        <v>#REF!</v>
      </c>
      <c r="M31" s="44" t="e">
        <f>#REF!*100/#REF!-100</f>
        <v>#REF!</v>
      </c>
      <c r="N31" s="44" t="e">
        <f>+#REF!*100/#REF!-100</f>
        <v>#REF!</v>
      </c>
    </row>
    <row r="32" spans="1:14" ht="13.5" customHeight="1" thickBot="1" x14ac:dyDescent="0.25">
      <c r="J32" s="56" t="s">
        <v>32</v>
      </c>
      <c r="K32" s="45" t="e">
        <f>(#REF!+#REF!)/1000</f>
        <v>#REF!</v>
      </c>
      <c r="L32" s="48" t="e">
        <f>(#REF!+#REF!)/#REF!*100</f>
        <v>#REF!</v>
      </c>
      <c r="M32" s="45" t="e">
        <f>(#REF!+#REF!)*100/(#REF!+#REF!)-100</f>
        <v>#REF!</v>
      </c>
      <c r="N32" s="45" t="e">
        <f>(#REF!+#REF!)*100/(#REF!+#REF!)-100</f>
        <v>#REF!</v>
      </c>
    </row>
    <row r="34" spans="10:15" ht="13.5" customHeight="1" x14ac:dyDescent="0.25">
      <c r="J34" s="96"/>
      <c r="K34" s="218" t="s">
        <v>50</v>
      </c>
      <c r="L34" s="220" t="s">
        <v>10</v>
      </c>
      <c r="M34" s="220" t="s">
        <v>51</v>
      </c>
      <c r="N34" s="106" t="s">
        <v>68</v>
      </c>
      <c r="O34" s="105"/>
    </row>
    <row r="35" spans="10:15" ht="13.5" customHeight="1" thickBot="1" x14ac:dyDescent="0.25">
      <c r="J35" s="97"/>
      <c r="K35" s="219"/>
      <c r="L35" s="221"/>
      <c r="M35" s="221"/>
    </row>
    <row r="36" spans="10:15" ht="13.5" customHeight="1" x14ac:dyDescent="0.2">
      <c r="J36" s="98" t="s">
        <v>46</v>
      </c>
      <c r="K36" s="99"/>
      <c r="L36" s="100"/>
      <c r="M36" s="100"/>
    </row>
    <row r="37" spans="10:15" ht="13.5" customHeight="1" x14ac:dyDescent="0.2">
      <c r="J37" s="100" t="s">
        <v>47</v>
      </c>
      <c r="K37" s="99" t="e">
        <f>+#REF!/1000</f>
        <v>#REF!</v>
      </c>
      <c r="L37" s="99" t="e">
        <f>+#REF!</f>
        <v>#REF!</v>
      </c>
      <c r="M37" s="101" t="e">
        <f>K37/L37*1000</f>
        <v>#REF!</v>
      </c>
    </row>
    <row r="38" spans="10:15" ht="13.5" customHeight="1" x14ac:dyDescent="0.2">
      <c r="J38" s="100" t="s">
        <v>5</v>
      </c>
      <c r="K38" s="99" t="e">
        <f>+#REF!/1000</f>
        <v>#REF!</v>
      </c>
      <c r="L38" s="99" t="e">
        <f>+#REF!</f>
        <v>#REF!</v>
      </c>
      <c r="M38" s="101" t="e">
        <f>K38/L38*1000</f>
        <v>#REF!</v>
      </c>
    </row>
    <row r="39" spans="10:15" ht="13.5" customHeight="1" x14ac:dyDescent="0.2">
      <c r="J39" s="100" t="s">
        <v>32</v>
      </c>
      <c r="K39" s="99" t="e">
        <f>(#REF!+#REF!)/1000</f>
        <v>#REF!</v>
      </c>
      <c r="L39" s="99" t="e">
        <f>#REF!+#REF!</f>
        <v>#REF!</v>
      </c>
      <c r="M39" s="101" t="e">
        <f>K39/L39*1000</f>
        <v>#REF!</v>
      </c>
    </row>
    <row r="40" spans="10:15" ht="13.5" customHeight="1" x14ac:dyDescent="0.2">
      <c r="J40" s="100" t="s">
        <v>3</v>
      </c>
      <c r="K40" s="99" t="e">
        <f>+#REF!/1000</f>
        <v>#REF!</v>
      </c>
      <c r="L40" s="99" t="e">
        <f>+#REF!</f>
        <v>#REF!</v>
      </c>
      <c r="M40" s="101" t="e">
        <f>K40/L40*1000</f>
        <v>#REF!</v>
      </c>
    </row>
    <row r="41" spans="10:15" ht="13.5" customHeight="1" x14ac:dyDescent="0.2">
      <c r="J41" s="98" t="s">
        <v>48</v>
      </c>
      <c r="K41" s="99"/>
      <c r="L41" s="99"/>
      <c r="M41" s="101"/>
    </row>
    <row r="42" spans="10:15" ht="13.5" customHeight="1" x14ac:dyDescent="0.2">
      <c r="J42" s="100" t="s">
        <v>47</v>
      </c>
      <c r="K42" s="99" t="e">
        <f>+#REF!/1000</f>
        <v>#REF!</v>
      </c>
      <c r="L42" s="99" t="e">
        <f>+#REF!</f>
        <v>#REF!</v>
      </c>
      <c r="M42" s="101" t="e">
        <f>K42/L42*1000</f>
        <v>#REF!</v>
      </c>
    </row>
    <row r="43" spans="10:15" ht="13.5" customHeight="1" x14ac:dyDescent="0.2">
      <c r="J43" s="100" t="s">
        <v>5</v>
      </c>
      <c r="K43" s="99" t="e">
        <f>+#REF!/1000</f>
        <v>#REF!</v>
      </c>
      <c r="L43" s="99" t="e">
        <f>+#REF!</f>
        <v>#REF!</v>
      </c>
      <c r="M43" s="101" t="e">
        <f>K43/L43*1000</f>
        <v>#REF!</v>
      </c>
    </row>
    <row r="44" spans="10:15" ht="13.5" customHeight="1" x14ac:dyDescent="0.2">
      <c r="J44" s="100" t="s">
        <v>32</v>
      </c>
      <c r="K44" s="99" t="e">
        <f>(#REF!+#REF!)/1000</f>
        <v>#REF!</v>
      </c>
      <c r="L44" s="99" t="e">
        <f>#REF!+#REF!</f>
        <v>#REF!</v>
      </c>
      <c r="M44" s="101" t="e">
        <f>K44/L44*1000</f>
        <v>#REF!</v>
      </c>
    </row>
    <row r="45" spans="10:15" ht="13.5" customHeight="1" thickBot="1" x14ac:dyDescent="0.25">
      <c r="J45" s="102" t="s">
        <v>3</v>
      </c>
      <c r="K45" s="103" t="e">
        <f>+#REF!/1000</f>
        <v>#REF!</v>
      </c>
      <c r="L45" s="103" t="e">
        <f>+#REF!</f>
        <v>#REF!</v>
      </c>
      <c r="M45" s="104" t="e">
        <f>K45/L45*1000</f>
        <v>#REF!</v>
      </c>
    </row>
    <row r="48" spans="10:15" ht="13.5" customHeight="1" x14ac:dyDescent="0.2">
      <c r="K48" s="67" t="s">
        <v>52</v>
      </c>
    </row>
    <row r="49" spans="10:13" ht="13.5" customHeight="1" thickBot="1" x14ac:dyDescent="0.25">
      <c r="J49" s="68"/>
      <c r="K49" s="69" t="str">
        <f>+L4</f>
        <v>Ekim-Aralık 2021</v>
      </c>
      <c r="L49" s="69" t="str">
        <f>+M4</f>
        <v>Temmuz-Eylül 2022</v>
      </c>
      <c r="M49" s="69" t="str">
        <f>+K4</f>
        <v>Ekim-Aralık 2022</v>
      </c>
    </row>
    <row r="50" spans="10:13" ht="13.5" customHeight="1" x14ac:dyDescent="0.2">
      <c r="J50" s="54" t="s">
        <v>53</v>
      </c>
      <c r="K50" s="94" t="e">
        <f>#REF!/#REF!*100</f>
        <v>#REF!</v>
      </c>
      <c r="L50" s="94" t="e">
        <f>#REF!/#REF!*100</f>
        <v>#REF!</v>
      </c>
      <c r="M50" s="94" t="e">
        <f>#REF!/#REF!*100</f>
        <v>#REF!</v>
      </c>
    </row>
    <row r="51" spans="10:13" ht="13.5" customHeight="1" x14ac:dyDescent="0.2">
      <c r="J51" s="54" t="s">
        <v>54</v>
      </c>
      <c r="K51" s="94" t="e">
        <f>#REF!/#REF!*100</f>
        <v>#REF!</v>
      </c>
      <c r="L51" s="94" t="e">
        <f>#REF!/#REF!*100</f>
        <v>#REF!</v>
      </c>
      <c r="M51" s="94" t="e">
        <f>#REF!/#REF!*100</f>
        <v>#REF!</v>
      </c>
    </row>
    <row r="52" spans="10:13" ht="13.5" customHeight="1" x14ac:dyDescent="0.2">
      <c r="J52" s="54" t="s">
        <v>55</v>
      </c>
      <c r="K52" s="94" t="e">
        <f>(#REF!+#REF!)/#REF!*100</f>
        <v>#REF!</v>
      </c>
      <c r="L52" s="94" t="e">
        <f>(#REF!+#REF!)/#REF!*100</f>
        <v>#REF!</v>
      </c>
      <c r="M52" s="94" t="e">
        <f>(#REF!+#REF!)/#REF!*100</f>
        <v>#REF!</v>
      </c>
    </row>
  </sheetData>
  <mergeCells count="9">
    <mergeCell ref="J23:J24"/>
    <mergeCell ref="J4:J5"/>
    <mergeCell ref="L12:M12"/>
    <mergeCell ref="J13:J14"/>
    <mergeCell ref="K34:K35"/>
    <mergeCell ref="L34:L35"/>
    <mergeCell ref="M34:M35"/>
    <mergeCell ref="L3:M3"/>
    <mergeCell ref="M22:N22"/>
  </mergeCells>
  <phoneticPr fontId="0" type="noConversion"/>
  <pageMargins left="0.8" right="0.59055118110236227" top="1.0236220472440944" bottom="0.47244094488188981" header="0.31496062992125984" footer="0.27559055118110237"/>
  <pageSetup paperSize="9" scale="85" firstPageNumber="7" orientation="portrait" useFirstPageNumber="1" horizontalDpi="4294967292" r:id="rId1"/>
  <headerFooter alignWithMargins="0">
    <oddFooter>&amp;C&amp;9&amp;P</oddFooter>
  </headerFooter>
  <colBreaks count="1" manualBreakCount="1">
    <brk id="9" max="5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Normal="100" workbookViewId="0"/>
  </sheetViews>
  <sheetFormatPr defaultRowHeight="12.75" x14ac:dyDescent="0.2"/>
  <cols>
    <col min="1" max="2" width="9.140625" style="65"/>
    <col min="3" max="11" width="10.28515625" style="65" customWidth="1"/>
    <col min="12" max="16384" width="9.140625" style="65"/>
  </cols>
  <sheetData>
    <row r="1" spans="1:6" ht="27" customHeight="1" x14ac:dyDescent="0.2">
      <c r="A1" s="64" t="s">
        <v>24</v>
      </c>
      <c r="B1" s="64" t="s">
        <v>8</v>
      </c>
      <c r="C1" s="64" t="s">
        <v>5</v>
      </c>
      <c r="D1" s="64" t="s">
        <v>32</v>
      </c>
      <c r="E1" s="64" t="s">
        <v>6</v>
      </c>
      <c r="F1" s="64"/>
    </row>
    <row r="2" spans="1:6" x14ac:dyDescent="0.2">
      <c r="A2" s="90" t="s">
        <v>70</v>
      </c>
      <c r="B2" s="66" t="e">
        <f>+#REF!/1000</f>
        <v>#REF!</v>
      </c>
      <c r="C2" s="66" t="e">
        <f>+#REF!/1000</f>
        <v>#REF!</v>
      </c>
      <c r="D2" s="66" t="e">
        <f>+#REF!/1000</f>
        <v>#REF!</v>
      </c>
      <c r="E2" s="66" t="e">
        <f>+#REF!/1000</f>
        <v>#REF!</v>
      </c>
    </row>
    <row r="3" spans="1:6" x14ac:dyDescent="0.2">
      <c r="A3" s="90" t="s">
        <v>71</v>
      </c>
      <c r="B3" s="66" t="e">
        <f>+#REF!/1000</f>
        <v>#REF!</v>
      </c>
      <c r="C3" s="66" t="e">
        <f>+#REF!/1000</f>
        <v>#REF!</v>
      </c>
      <c r="D3" s="66" t="e">
        <f>+#REF!/1000</f>
        <v>#REF!</v>
      </c>
      <c r="E3" s="66" t="e">
        <f>+#REF!/1000</f>
        <v>#REF!</v>
      </c>
    </row>
    <row r="4" spans="1:6" x14ac:dyDescent="0.2">
      <c r="A4" s="90" t="s">
        <v>72</v>
      </c>
      <c r="B4" s="66" t="e">
        <f>+#REF!/1000</f>
        <v>#REF!</v>
      </c>
      <c r="C4" s="66" t="e">
        <f>+#REF!/1000</f>
        <v>#REF!</v>
      </c>
      <c r="D4" s="66" t="e">
        <f>+#REF!/1000</f>
        <v>#REF!</v>
      </c>
      <c r="E4" s="66" t="e">
        <f>+#REF!/1000</f>
        <v>#REF!</v>
      </c>
    </row>
    <row r="5" spans="1:6" x14ac:dyDescent="0.2">
      <c r="A5" s="90" t="s">
        <v>73</v>
      </c>
      <c r="B5" s="66" t="e">
        <f>+#REF!/1000</f>
        <v>#REF!</v>
      </c>
      <c r="C5" s="66" t="e">
        <f>+#REF!/1000</f>
        <v>#REF!</v>
      </c>
      <c r="D5" s="66" t="e">
        <f>+#REF!/1000</f>
        <v>#REF!</v>
      </c>
      <c r="E5" s="66" t="e">
        <f>+#REF!/1000</f>
        <v>#REF!</v>
      </c>
    </row>
    <row r="6" spans="1:6" x14ac:dyDescent="0.2">
      <c r="A6" s="90" t="s">
        <v>77</v>
      </c>
      <c r="B6" s="66" t="e">
        <f>+#REF!/1000</f>
        <v>#REF!</v>
      </c>
      <c r="C6" s="66" t="e">
        <f>+#REF!/1000</f>
        <v>#REF!</v>
      </c>
      <c r="D6" s="66" t="e">
        <f>+#REF!/1000</f>
        <v>#REF!</v>
      </c>
      <c r="E6" s="66" t="e">
        <f>+#REF!/1000</f>
        <v>#REF!</v>
      </c>
    </row>
    <row r="27" spans="1:7" x14ac:dyDescent="0.2">
      <c r="A27" s="9"/>
      <c r="B27" s="10"/>
      <c r="C27" s="11" t="s">
        <v>62</v>
      </c>
      <c r="D27" s="4"/>
      <c r="E27" s="4"/>
      <c r="F27" s="4"/>
      <c r="G27" s="5"/>
    </row>
    <row r="28" spans="1:7" x14ac:dyDescent="0.2">
      <c r="A28" s="13"/>
      <c r="B28" s="14"/>
      <c r="C28" s="227" t="s">
        <v>8</v>
      </c>
      <c r="D28" s="227" t="s">
        <v>5</v>
      </c>
      <c r="E28" s="227" t="s">
        <v>32</v>
      </c>
      <c r="F28" s="227" t="s">
        <v>6</v>
      </c>
      <c r="G28" s="227" t="s">
        <v>3</v>
      </c>
    </row>
    <row r="29" spans="1:7" x14ac:dyDescent="0.2">
      <c r="A29" s="16" t="s">
        <v>1</v>
      </c>
      <c r="B29" s="17"/>
      <c r="C29" s="228"/>
      <c r="D29" s="228"/>
      <c r="E29" s="228"/>
      <c r="F29" s="228"/>
      <c r="G29" s="228"/>
    </row>
    <row r="30" spans="1:7" x14ac:dyDescent="0.2">
      <c r="A30" s="18" t="e">
        <f>+#REF!</f>
        <v>#REF!</v>
      </c>
      <c r="B30" s="19" t="s">
        <v>27</v>
      </c>
      <c r="C30" s="20" t="e">
        <f>+#REF!/1000</f>
        <v>#REF!</v>
      </c>
      <c r="D30" s="20" t="e">
        <f>+#REF!/1000</f>
        <v>#REF!</v>
      </c>
      <c r="E30" s="20" t="e">
        <f>+#REF!/1000</f>
        <v>#REF!</v>
      </c>
      <c r="F30" s="20" t="e">
        <f>+#REF!/1000</f>
        <v>#REF!</v>
      </c>
      <c r="G30" s="31" t="e">
        <f>SUM(C30:F30)</f>
        <v>#REF!</v>
      </c>
    </row>
    <row r="31" spans="1:7" x14ac:dyDescent="0.2">
      <c r="A31" s="18" t="e">
        <f>+#REF!</f>
        <v>#REF!</v>
      </c>
      <c r="B31" s="19" t="s">
        <v>2</v>
      </c>
      <c r="C31" s="20" t="e">
        <f>+#REF!/1000</f>
        <v>#REF!</v>
      </c>
      <c r="D31" s="20" t="e">
        <f>+#REF!/1000</f>
        <v>#REF!</v>
      </c>
      <c r="E31" s="20" t="e">
        <f>+#REF!/1000</f>
        <v>#REF!</v>
      </c>
      <c r="F31" s="20" t="e">
        <f>+#REF!/1000</f>
        <v>#REF!</v>
      </c>
      <c r="G31" s="31" t="e">
        <f>SUM(C31:F31)</f>
        <v>#REF!</v>
      </c>
    </row>
    <row r="32" spans="1:7" x14ac:dyDescent="0.2">
      <c r="A32" s="13"/>
      <c r="B32" s="19" t="s">
        <v>3</v>
      </c>
      <c r="C32" s="28" t="e">
        <f>C30+C31</f>
        <v>#REF!</v>
      </c>
      <c r="D32" s="28" t="e">
        <f>D30+D31</f>
        <v>#REF!</v>
      </c>
      <c r="E32" s="28" t="e">
        <f>E30+E31</f>
        <v>#REF!</v>
      </c>
      <c r="F32" s="28" t="e">
        <f>F30+F31</f>
        <v>#REF!</v>
      </c>
      <c r="G32" s="31" t="e">
        <f>SUM(C32:F32)</f>
        <v>#REF!</v>
      </c>
    </row>
    <row r="33" spans="1:7" x14ac:dyDescent="0.2">
      <c r="A33" s="18" t="e">
        <f>+#REF!</f>
        <v>#REF!</v>
      </c>
      <c r="B33" s="19" t="s">
        <v>27</v>
      </c>
      <c r="C33" s="20" t="e">
        <f>+#REF!/1000</f>
        <v>#REF!</v>
      </c>
      <c r="D33" s="20" t="e">
        <f>+#REF!/1000</f>
        <v>#REF!</v>
      </c>
      <c r="E33" s="20" t="e">
        <f>+#REF!/1000</f>
        <v>#REF!</v>
      </c>
      <c r="F33" s="20" t="e">
        <f>+#REF!/1000</f>
        <v>#REF!</v>
      </c>
      <c r="G33" s="31" t="e">
        <f t="shared" ref="G33:G38" si="0">SUM(C33:F33)</f>
        <v>#REF!</v>
      </c>
    </row>
    <row r="34" spans="1:7" x14ac:dyDescent="0.2">
      <c r="A34" s="18" t="e">
        <f>+#REF!</f>
        <v>#REF!</v>
      </c>
      <c r="B34" s="19" t="s">
        <v>2</v>
      </c>
      <c r="C34" s="20" t="e">
        <f>+#REF!/1000</f>
        <v>#REF!</v>
      </c>
      <c r="D34" s="20" t="e">
        <f>+#REF!/1000</f>
        <v>#REF!</v>
      </c>
      <c r="E34" s="20" t="e">
        <f>+#REF!/1000</f>
        <v>#REF!</v>
      </c>
      <c r="F34" s="20" t="e">
        <f>+#REF!/1000</f>
        <v>#REF!</v>
      </c>
      <c r="G34" s="31" t="e">
        <f t="shared" si="0"/>
        <v>#REF!</v>
      </c>
    </row>
    <row r="35" spans="1:7" x14ac:dyDescent="0.2">
      <c r="A35" s="13"/>
      <c r="B35" s="19" t="s">
        <v>3</v>
      </c>
      <c r="C35" s="28" t="e">
        <f>C33+C34</f>
        <v>#REF!</v>
      </c>
      <c r="D35" s="28" t="e">
        <f>D33+D34</f>
        <v>#REF!</v>
      </c>
      <c r="E35" s="28" t="e">
        <f>E33+E34</f>
        <v>#REF!</v>
      </c>
      <c r="F35" s="28" t="e">
        <f>F33+F34</f>
        <v>#REF!</v>
      </c>
      <c r="G35" s="31" t="e">
        <f t="shared" si="0"/>
        <v>#REF!</v>
      </c>
    </row>
    <row r="36" spans="1:7" x14ac:dyDescent="0.2">
      <c r="A36" s="18" t="e">
        <f>+#REF!</f>
        <v>#REF!</v>
      </c>
      <c r="B36" s="19" t="s">
        <v>27</v>
      </c>
      <c r="C36" s="20" t="e">
        <f>+#REF!/1000</f>
        <v>#REF!</v>
      </c>
      <c r="D36" s="20" t="e">
        <f>+#REF!/1000</f>
        <v>#REF!</v>
      </c>
      <c r="E36" s="20" t="e">
        <f>+#REF!/1000</f>
        <v>#REF!</v>
      </c>
      <c r="F36" s="20" t="e">
        <f>+#REF!/1000</f>
        <v>#REF!</v>
      </c>
      <c r="G36" s="31" t="e">
        <f t="shared" si="0"/>
        <v>#REF!</v>
      </c>
    </row>
    <row r="37" spans="1:7" x14ac:dyDescent="0.2">
      <c r="A37" s="18" t="e">
        <f>+#REF!</f>
        <v>#REF!</v>
      </c>
      <c r="B37" s="19" t="s">
        <v>2</v>
      </c>
      <c r="C37" s="20" t="e">
        <f>+#REF!/1000</f>
        <v>#REF!</v>
      </c>
      <c r="D37" s="20" t="e">
        <f>+#REF!/1000</f>
        <v>#REF!</v>
      </c>
      <c r="E37" s="20" t="e">
        <f>+#REF!/1000</f>
        <v>#REF!</v>
      </c>
      <c r="F37" s="20" t="e">
        <f>+#REF!/1000</f>
        <v>#REF!</v>
      </c>
      <c r="G37" s="31" t="e">
        <f t="shared" si="0"/>
        <v>#REF!</v>
      </c>
    </row>
    <row r="38" spans="1:7" x14ac:dyDescent="0.2">
      <c r="A38" s="13"/>
      <c r="B38" s="19" t="s">
        <v>3</v>
      </c>
      <c r="C38" s="28" t="e">
        <f>C36+C37</f>
        <v>#REF!</v>
      </c>
      <c r="D38" s="28" t="e">
        <f>D36+D37</f>
        <v>#REF!</v>
      </c>
      <c r="E38" s="28" t="e">
        <f>E36+E37</f>
        <v>#REF!</v>
      </c>
      <c r="F38" s="28" t="e">
        <f>F36+F37</f>
        <v>#REF!</v>
      </c>
      <c r="G38" s="31" t="e">
        <f t="shared" si="0"/>
        <v>#REF!</v>
      </c>
    </row>
    <row r="39" spans="1:7" x14ac:dyDescent="0.2">
      <c r="A39" s="18" t="e">
        <f>+#REF!</f>
        <v>#REF!</v>
      </c>
      <c r="B39" s="19" t="s">
        <v>27</v>
      </c>
      <c r="C39" s="20" t="e">
        <f>+#REF!/1000</f>
        <v>#REF!</v>
      </c>
      <c r="D39" s="20" t="e">
        <f>+#REF!/1000</f>
        <v>#REF!</v>
      </c>
      <c r="E39" s="20" t="e">
        <f>+#REF!/1000</f>
        <v>#REF!</v>
      </c>
      <c r="F39" s="20" t="e">
        <f>+#REF!/1000</f>
        <v>#REF!</v>
      </c>
      <c r="G39" s="31" t="e">
        <f t="shared" ref="G39:G44" si="1">SUM(C39:F39)</f>
        <v>#REF!</v>
      </c>
    </row>
    <row r="40" spans="1:7" x14ac:dyDescent="0.2">
      <c r="A40" s="18" t="e">
        <f>+#REF!</f>
        <v>#REF!</v>
      </c>
      <c r="B40" s="19" t="s">
        <v>2</v>
      </c>
      <c r="C40" s="20" t="e">
        <f>+#REF!/1000</f>
        <v>#REF!</v>
      </c>
      <c r="D40" s="20" t="e">
        <f>+#REF!/1000</f>
        <v>#REF!</v>
      </c>
      <c r="E40" s="20" t="e">
        <f>+#REF!/1000</f>
        <v>#REF!</v>
      </c>
      <c r="F40" s="20" t="e">
        <f>+#REF!/1000</f>
        <v>#REF!</v>
      </c>
      <c r="G40" s="31" t="e">
        <f t="shared" si="1"/>
        <v>#REF!</v>
      </c>
    </row>
    <row r="41" spans="1:7" x14ac:dyDescent="0.2">
      <c r="A41" s="13"/>
      <c r="B41" s="19" t="s">
        <v>3</v>
      </c>
      <c r="C41" s="28" t="e">
        <f>C39+C40</f>
        <v>#REF!</v>
      </c>
      <c r="D41" s="28" t="e">
        <f>D39+D40</f>
        <v>#REF!</v>
      </c>
      <c r="E41" s="28" t="e">
        <f>E39+E40</f>
        <v>#REF!</v>
      </c>
      <c r="F41" s="28" t="e">
        <f>F39+F40</f>
        <v>#REF!</v>
      </c>
      <c r="G41" s="31" t="e">
        <f t="shared" si="1"/>
        <v>#REF!</v>
      </c>
    </row>
    <row r="42" spans="1:7" x14ac:dyDescent="0.2">
      <c r="A42" s="18" t="e">
        <f>+#REF!</f>
        <v>#REF!</v>
      </c>
      <c r="B42" s="19" t="s">
        <v>27</v>
      </c>
      <c r="C42" s="20" t="e">
        <f>+#REF!/1000</f>
        <v>#REF!</v>
      </c>
      <c r="D42" s="20" t="e">
        <f>+#REF!/1000</f>
        <v>#REF!</v>
      </c>
      <c r="E42" s="20" t="e">
        <f>+#REF!/1000</f>
        <v>#REF!</v>
      </c>
      <c r="F42" s="20" t="e">
        <f>+#REF!/1000</f>
        <v>#REF!</v>
      </c>
      <c r="G42" s="31" t="e">
        <f t="shared" si="1"/>
        <v>#REF!</v>
      </c>
    </row>
    <row r="43" spans="1:7" x14ac:dyDescent="0.2">
      <c r="A43" s="18" t="e">
        <f>+#REF!</f>
        <v>#REF!</v>
      </c>
      <c r="B43" s="19" t="s">
        <v>2</v>
      </c>
      <c r="C43" s="20" t="e">
        <f>+#REF!/1000</f>
        <v>#REF!</v>
      </c>
      <c r="D43" s="20" t="e">
        <f>+#REF!/1000</f>
        <v>#REF!</v>
      </c>
      <c r="E43" s="20" t="e">
        <f>+#REF!/1000</f>
        <v>#REF!</v>
      </c>
      <c r="F43" s="20" t="e">
        <f>+#REF!/1000</f>
        <v>#REF!</v>
      </c>
      <c r="G43" s="31" t="e">
        <f t="shared" si="1"/>
        <v>#REF!</v>
      </c>
    </row>
    <row r="44" spans="1:7" x14ac:dyDescent="0.2">
      <c r="A44" s="13"/>
      <c r="B44" s="19" t="s">
        <v>3</v>
      </c>
      <c r="C44" s="28" t="e">
        <f>C42+C43</f>
        <v>#REF!</v>
      </c>
      <c r="D44" s="28" t="e">
        <f>D42+D43</f>
        <v>#REF!</v>
      </c>
      <c r="E44" s="28" t="e">
        <f>E42+E43</f>
        <v>#REF!</v>
      </c>
      <c r="F44" s="28" t="e">
        <f>F42+F43</f>
        <v>#REF!</v>
      </c>
      <c r="G44" s="31" t="e">
        <f t="shared" si="1"/>
        <v>#REF!</v>
      </c>
    </row>
    <row r="45" spans="1:7" x14ac:dyDescent="0.2">
      <c r="A45" s="87"/>
      <c r="B45" s="87" t="s">
        <v>56</v>
      </c>
      <c r="C45" s="87" t="e">
        <f>C44/$G$44*100</f>
        <v>#REF!</v>
      </c>
      <c r="D45" s="87" t="e">
        <f>D44/$G$44*100</f>
        <v>#REF!</v>
      </c>
      <c r="E45" s="87" t="e">
        <f>E44/$G$44*100</f>
        <v>#REF!</v>
      </c>
      <c r="F45" s="87" t="e">
        <f>F44/$G$44*100</f>
        <v>#REF!</v>
      </c>
      <c r="G45" s="87"/>
    </row>
    <row r="46" spans="1:7" x14ac:dyDescent="0.2">
      <c r="A46" s="87"/>
      <c r="B46" s="87"/>
      <c r="C46" s="87"/>
      <c r="D46" s="87"/>
      <c r="E46" s="87"/>
      <c r="F46" s="87" t="s">
        <v>57</v>
      </c>
      <c r="G46" s="88" t="e">
        <f>(G44-G32)/G32*100</f>
        <v>#REF!</v>
      </c>
    </row>
    <row r="49" spans="1:11" x14ac:dyDescent="0.2">
      <c r="A49" s="81"/>
      <c r="B49" s="82" t="s">
        <v>11</v>
      </c>
      <c r="C49" s="82" t="s">
        <v>12</v>
      </c>
      <c r="D49" s="82" t="s">
        <v>58</v>
      </c>
      <c r="E49" s="82" t="s">
        <v>24</v>
      </c>
      <c r="F49" s="82" t="s">
        <v>59</v>
      </c>
    </row>
    <row r="50" spans="1:11" x14ac:dyDescent="0.2">
      <c r="A50" s="90" t="str">
        <f>+A2</f>
        <v>2021-4</v>
      </c>
      <c r="B50" s="66" t="e">
        <f>#REF!</f>
        <v>#REF!</v>
      </c>
      <c r="C50" s="66" t="e">
        <f>#REF!</f>
        <v>#REF!</v>
      </c>
      <c r="D50" s="66" t="e">
        <f>B50+C50</f>
        <v>#REF!</v>
      </c>
      <c r="E50" s="66" t="e">
        <f>#REF!</f>
        <v>#REF!</v>
      </c>
      <c r="F50" s="65" t="e">
        <f>D50/E50*100</f>
        <v>#REF!</v>
      </c>
    </row>
    <row r="51" spans="1:11" x14ac:dyDescent="0.2">
      <c r="A51" s="90" t="str">
        <f>+A3</f>
        <v>2022-1</v>
      </c>
      <c r="B51" s="66" t="e">
        <f>#REF!</f>
        <v>#REF!</v>
      </c>
      <c r="C51" s="66" t="e">
        <f>#REF!</f>
        <v>#REF!</v>
      </c>
      <c r="D51" s="66" t="e">
        <f>B51+C51</f>
        <v>#REF!</v>
      </c>
      <c r="E51" s="66" t="e">
        <f>#REF!</f>
        <v>#REF!</v>
      </c>
      <c r="F51" s="65" t="e">
        <f>D51/E51*100</f>
        <v>#REF!</v>
      </c>
    </row>
    <row r="52" spans="1:11" x14ac:dyDescent="0.2">
      <c r="A52" s="90" t="str">
        <f>+A4</f>
        <v>2022-2</v>
      </c>
      <c r="B52" s="66" t="e">
        <f>#REF!</f>
        <v>#REF!</v>
      </c>
      <c r="C52" s="66" t="e">
        <f>#REF!</f>
        <v>#REF!</v>
      </c>
      <c r="D52" s="66" t="e">
        <f>B52+C52</f>
        <v>#REF!</v>
      </c>
      <c r="E52" s="66" t="e">
        <f>#REF!</f>
        <v>#REF!</v>
      </c>
      <c r="F52" s="65" t="e">
        <f>D52/E52*100</f>
        <v>#REF!</v>
      </c>
    </row>
    <row r="53" spans="1:11" x14ac:dyDescent="0.2">
      <c r="A53" s="90" t="str">
        <f>+A5</f>
        <v>2022-3</v>
      </c>
      <c r="B53" s="66" t="e">
        <f>#REF!</f>
        <v>#REF!</v>
      </c>
      <c r="C53" s="66" t="e">
        <f>#REF!</f>
        <v>#REF!</v>
      </c>
      <c r="D53" s="66" t="e">
        <f>B53+C53</f>
        <v>#REF!</v>
      </c>
      <c r="E53" s="66" t="e">
        <f>#REF!</f>
        <v>#REF!</v>
      </c>
      <c r="F53" s="65" t="e">
        <f>D53/E53*100</f>
        <v>#REF!</v>
      </c>
    </row>
    <row r="54" spans="1:11" x14ac:dyDescent="0.2">
      <c r="A54" s="90" t="str">
        <f>+A6</f>
        <v>2022-4</v>
      </c>
      <c r="B54" s="66" t="e">
        <f>#REF!</f>
        <v>#REF!</v>
      </c>
      <c r="C54" s="66" t="e">
        <f>#REF!</f>
        <v>#REF!</v>
      </c>
      <c r="D54" s="66" t="e">
        <f>B54+C54</f>
        <v>#REF!</v>
      </c>
      <c r="E54" s="66" t="e">
        <f>#REF!</f>
        <v>#REF!</v>
      </c>
      <c r="F54" s="65" t="e">
        <f>D54/E54*100</f>
        <v>#REF!</v>
      </c>
    </row>
    <row r="57" spans="1:11" x14ac:dyDescent="0.2">
      <c r="A57" s="8" t="e">
        <f>+#REF!</f>
        <v>#REF!</v>
      </c>
      <c r="B57" s="32"/>
      <c r="C57" s="32"/>
      <c r="D57" s="32"/>
      <c r="E57" s="32"/>
      <c r="F57" s="32"/>
      <c r="G57" s="32"/>
      <c r="H57" s="32"/>
      <c r="I57" s="32"/>
      <c r="J57" s="32"/>
      <c r="K57" s="32"/>
    </row>
    <row r="58" spans="1:11" x14ac:dyDescent="0.2">
      <c r="A58" s="32"/>
      <c r="B58" s="32"/>
      <c r="C58" s="32"/>
      <c r="D58" s="32"/>
      <c r="E58" s="32"/>
      <c r="F58" s="32"/>
      <c r="G58" s="32"/>
      <c r="H58" s="32"/>
      <c r="I58" s="32"/>
      <c r="J58" s="32"/>
      <c r="K58" s="32"/>
    </row>
    <row r="59" spans="1:11" x14ac:dyDescent="0.2">
      <c r="A59" s="9"/>
      <c r="B59" s="37"/>
      <c r="C59" s="11" t="e">
        <f>+#REF!</f>
        <v>#REF!</v>
      </c>
      <c r="D59" s="12"/>
      <c r="E59" s="12"/>
      <c r="F59" s="12"/>
      <c r="G59" s="12"/>
      <c r="H59" s="25"/>
      <c r="I59" s="25"/>
      <c r="J59" s="25"/>
      <c r="K59" s="26"/>
    </row>
    <row r="60" spans="1:11" x14ac:dyDescent="0.2">
      <c r="A60" s="13"/>
      <c r="B60" s="35"/>
      <c r="C60" s="229" t="s">
        <v>28</v>
      </c>
      <c r="D60" s="229" t="s">
        <v>14</v>
      </c>
      <c r="E60" s="229" t="s">
        <v>15</v>
      </c>
      <c r="F60" s="229" t="s">
        <v>16</v>
      </c>
      <c r="G60" s="229" t="s">
        <v>29</v>
      </c>
      <c r="H60" s="229" t="s">
        <v>30</v>
      </c>
      <c r="I60" s="229" t="s">
        <v>31</v>
      </c>
      <c r="J60" s="231" t="s">
        <v>13</v>
      </c>
      <c r="K60" s="227" t="s">
        <v>3</v>
      </c>
    </row>
    <row r="61" spans="1:11" ht="18.75" customHeight="1" x14ac:dyDescent="0.2">
      <c r="A61" s="16" t="s">
        <v>1</v>
      </c>
      <c r="B61" s="17"/>
      <c r="C61" s="230"/>
      <c r="D61" s="230"/>
      <c r="E61" s="230"/>
      <c r="F61" s="230"/>
      <c r="G61" s="230"/>
      <c r="H61" s="230"/>
      <c r="I61" s="230"/>
      <c r="J61" s="228"/>
      <c r="K61" s="228"/>
    </row>
    <row r="62" spans="1:11" x14ac:dyDescent="0.2">
      <c r="A62" s="18" t="e">
        <f>+#REF!</f>
        <v>#REF!</v>
      </c>
      <c r="B62" s="19" t="e">
        <f>+#REF!</f>
        <v>#REF!</v>
      </c>
      <c r="C62" s="33" t="e">
        <f>+#REF!</f>
        <v>#REF!</v>
      </c>
      <c r="D62" s="33" t="e">
        <f>+#REF!</f>
        <v>#REF!</v>
      </c>
      <c r="E62" s="33" t="e">
        <f>+#REF!</f>
        <v>#REF!</v>
      </c>
      <c r="F62" s="33" t="e">
        <f>+#REF!</f>
        <v>#REF!</v>
      </c>
      <c r="G62" s="33" t="e">
        <f>+#REF!</f>
        <v>#REF!</v>
      </c>
      <c r="H62" s="33" t="e">
        <f>+#REF!</f>
        <v>#REF!</v>
      </c>
      <c r="I62" s="33" t="e">
        <f>+#REF!</f>
        <v>#REF!</v>
      </c>
      <c r="J62" s="33" t="e">
        <f>+#REF!</f>
        <v>#REF!</v>
      </c>
      <c r="K62" s="34" t="e">
        <f>+#REF!</f>
        <v>#REF!</v>
      </c>
    </row>
    <row r="63" spans="1:11" x14ac:dyDescent="0.2">
      <c r="A63" s="18" t="e">
        <f>+#REF!</f>
        <v>#REF!</v>
      </c>
      <c r="B63" s="19" t="e">
        <f>+#REF!</f>
        <v>#REF!</v>
      </c>
      <c r="C63" s="33" t="e">
        <f>+#REF!</f>
        <v>#REF!</v>
      </c>
      <c r="D63" s="33" t="e">
        <f>+#REF!</f>
        <v>#REF!</v>
      </c>
      <c r="E63" s="33" t="e">
        <f>+#REF!</f>
        <v>#REF!</v>
      </c>
      <c r="F63" s="33" t="e">
        <f>+#REF!</f>
        <v>#REF!</v>
      </c>
      <c r="G63" s="33" t="e">
        <f>+#REF!</f>
        <v>#REF!</v>
      </c>
      <c r="H63" s="33" t="e">
        <f>+#REF!</f>
        <v>#REF!</v>
      </c>
      <c r="I63" s="33" t="e">
        <f>+#REF!</f>
        <v>#REF!</v>
      </c>
      <c r="J63" s="33" t="e">
        <f>+#REF!</f>
        <v>#REF!</v>
      </c>
      <c r="K63" s="34" t="e">
        <f>+#REF!</f>
        <v>#REF!</v>
      </c>
    </row>
    <row r="64" spans="1:11" x14ac:dyDescent="0.2">
      <c r="A64" s="18"/>
      <c r="B64" s="19" t="e">
        <f>+#REF!</f>
        <v>#REF!</v>
      </c>
      <c r="C64" s="28" t="e">
        <f>+#REF!</f>
        <v>#REF!</v>
      </c>
      <c r="D64" s="28" t="e">
        <f>+#REF!</f>
        <v>#REF!</v>
      </c>
      <c r="E64" s="28" t="e">
        <f>+#REF!</f>
        <v>#REF!</v>
      </c>
      <c r="F64" s="28" t="e">
        <f>+#REF!</f>
        <v>#REF!</v>
      </c>
      <c r="G64" s="28" t="e">
        <f>+#REF!</f>
        <v>#REF!</v>
      </c>
      <c r="H64" s="28" t="e">
        <f>+#REF!</f>
        <v>#REF!</v>
      </c>
      <c r="I64" s="28" t="e">
        <f>+#REF!</f>
        <v>#REF!</v>
      </c>
      <c r="J64" s="28" t="e">
        <f>+#REF!</f>
        <v>#REF!</v>
      </c>
      <c r="K64" s="34" t="e">
        <f>+#REF!</f>
        <v>#REF!</v>
      </c>
    </row>
    <row r="65" spans="1:11" x14ac:dyDescent="0.2">
      <c r="A65" s="18" t="e">
        <f>+#REF!</f>
        <v>#REF!</v>
      </c>
      <c r="B65" s="19" t="e">
        <f>+#REF!</f>
        <v>#REF!</v>
      </c>
      <c r="C65" s="33" t="e">
        <f>+#REF!</f>
        <v>#REF!</v>
      </c>
      <c r="D65" s="33" t="e">
        <f>+#REF!</f>
        <v>#REF!</v>
      </c>
      <c r="E65" s="33" t="e">
        <f>+#REF!</f>
        <v>#REF!</v>
      </c>
      <c r="F65" s="33" t="e">
        <f>+#REF!</f>
        <v>#REF!</v>
      </c>
      <c r="G65" s="33" t="e">
        <f>+#REF!</f>
        <v>#REF!</v>
      </c>
      <c r="H65" s="33" t="e">
        <f>+#REF!</f>
        <v>#REF!</v>
      </c>
      <c r="I65" s="33" t="e">
        <f>+#REF!</f>
        <v>#REF!</v>
      </c>
      <c r="J65" s="33" t="e">
        <f>+#REF!</f>
        <v>#REF!</v>
      </c>
      <c r="K65" s="34" t="e">
        <f>+#REF!</f>
        <v>#REF!</v>
      </c>
    </row>
    <row r="66" spans="1:11" x14ac:dyDescent="0.2">
      <c r="A66" s="18" t="e">
        <f>+#REF!</f>
        <v>#REF!</v>
      </c>
      <c r="B66" s="19" t="e">
        <f>+#REF!</f>
        <v>#REF!</v>
      </c>
      <c r="C66" s="33" t="e">
        <f>+#REF!</f>
        <v>#REF!</v>
      </c>
      <c r="D66" s="33" t="e">
        <f>+#REF!</f>
        <v>#REF!</v>
      </c>
      <c r="E66" s="33" t="e">
        <f>+#REF!</f>
        <v>#REF!</v>
      </c>
      <c r="F66" s="33" t="e">
        <f>+#REF!</f>
        <v>#REF!</v>
      </c>
      <c r="G66" s="33" t="e">
        <f>+#REF!</f>
        <v>#REF!</v>
      </c>
      <c r="H66" s="33" t="e">
        <f>+#REF!</f>
        <v>#REF!</v>
      </c>
      <c r="I66" s="33" t="e">
        <f>+#REF!</f>
        <v>#REF!</v>
      </c>
      <c r="J66" s="33" t="e">
        <f>+#REF!</f>
        <v>#REF!</v>
      </c>
      <c r="K66" s="34" t="e">
        <f>+#REF!</f>
        <v>#REF!</v>
      </c>
    </row>
    <row r="67" spans="1:11" x14ac:dyDescent="0.2">
      <c r="A67" s="18"/>
      <c r="B67" s="19" t="e">
        <f>+#REF!</f>
        <v>#REF!</v>
      </c>
      <c r="C67" s="28" t="e">
        <f>+#REF!</f>
        <v>#REF!</v>
      </c>
      <c r="D67" s="28" t="e">
        <f>+#REF!</f>
        <v>#REF!</v>
      </c>
      <c r="E67" s="28" t="e">
        <f>+#REF!</f>
        <v>#REF!</v>
      </c>
      <c r="F67" s="28" t="e">
        <f>+#REF!</f>
        <v>#REF!</v>
      </c>
      <c r="G67" s="28" t="e">
        <f>+#REF!</f>
        <v>#REF!</v>
      </c>
      <c r="H67" s="28" t="e">
        <f>+#REF!</f>
        <v>#REF!</v>
      </c>
      <c r="I67" s="28" t="e">
        <f>+#REF!</f>
        <v>#REF!</v>
      </c>
      <c r="J67" s="28" t="e">
        <f>+#REF!</f>
        <v>#REF!</v>
      </c>
      <c r="K67" s="34" t="e">
        <f>+#REF!</f>
        <v>#REF!</v>
      </c>
    </row>
    <row r="68" spans="1:11" x14ac:dyDescent="0.2">
      <c r="A68" s="18" t="e">
        <f>+#REF!</f>
        <v>#REF!</v>
      </c>
      <c r="B68" s="19" t="e">
        <f>+#REF!</f>
        <v>#REF!</v>
      </c>
      <c r="C68" s="33" t="e">
        <f>+#REF!</f>
        <v>#REF!</v>
      </c>
      <c r="D68" s="33" t="e">
        <f>+#REF!</f>
        <v>#REF!</v>
      </c>
      <c r="E68" s="33" t="e">
        <f>+#REF!</f>
        <v>#REF!</v>
      </c>
      <c r="F68" s="33" t="e">
        <f>+#REF!</f>
        <v>#REF!</v>
      </c>
      <c r="G68" s="33" t="e">
        <f>+#REF!</f>
        <v>#REF!</v>
      </c>
      <c r="H68" s="33" t="e">
        <f>+#REF!</f>
        <v>#REF!</v>
      </c>
      <c r="I68" s="33" t="e">
        <f>+#REF!</f>
        <v>#REF!</v>
      </c>
      <c r="J68" s="33" t="e">
        <f>+#REF!</f>
        <v>#REF!</v>
      </c>
      <c r="K68" s="34" t="e">
        <f>+#REF!</f>
        <v>#REF!</v>
      </c>
    </row>
    <row r="69" spans="1:11" x14ac:dyDescent="0.2">
      <c r="A69" s="18" t="e">
        <f>+#REF!</f>
        <v>#REF!</v>
      </c>
      <c r="B69" s="19" t="e">
        <f>+#REF!</f>
        <v>#REF!</v>
      </c>
      <c r="C69" s="33" t="e">
        <f>+#REF!</f>
        <v>#REF!</v>
      </c>
      <c r="D69" s="33" t="e">
        <f>+#REF!</f>
        <v>#REF!</v>
      </c>
      <c r="E69" s="33" t="e">
        <f>+#REF!</f>
        <v>#REF!</v>
      </c>
      <c r="F69" s="33" t="e">
        <f>+#REF!</f>
        <v>#REF!</v>
      </c>
      <c r="G69" s="33" t="e">
        <f>+#REF!</f>
        <v>#REF!</v>
      </c>
      <c r="H69" s="33" t="e">
        <f>+#REF!</f>
        <v>#REF!</v>
      </c>
      <c r="I69" s="33" t="e">
        <f>+#REF!</f>
        <v>#REF!</v>
      </c>
      <c r="J69" s="33" t="e">
        <f>+#REF!</f>
        <v>#REF!</v>
      </c>
      <c r="K69" s="34" t="e">
        <f>+#REF!</f>
        <v>#REF!</v>
      </c>
    </row>
    <row r="70" spans="1:11" x14ac:dyDescent="0.2">
      <c r="A70" s="18"/>
      <c r="B70" s="19" t="e">
        <f>+#REF!</f>
        <v>#REF!</v>
      </c>
      <c r="C70" s="28" t="e">
        <f>+#REF!</f>
        <v>#REF!</v>
      </c>
      <c r="D70" s="28" t="e">
        <f>+#REF!</f>
        <v>#REF!</v>
      </c>
      <c r="E70" s="28" t="e">
        <f>+#REF!</f>
        <v>#REF!</v>
      </c>
      <c r="F70" s="28" t="e">
        <f>+#REF!</f>
        <v>#REF!</v>
      </c>
      <c r="G70" s="28" t="e">
        <f>+#REF!</f>
        <v>#REF!</v>
      </c>
      <c r="H70" s="28" t="e">
        <f>+#REF!</f>
        <v>#REF!</v>
      </c>
      <c r="I70" s="28" t="e">
        <f>+#REF!</f>
        <v>#REF!</v>
      </c>
      <c r="J70" s="28" t="e">
        <f>+#REF!</f>
        <v>#REF!</v>
      </c>
      <c r="K70" s="34" t="e">
        <f>+#REF!</f>
        <v>#REF!</v>
      </c>
    </row>
    <row r="71" spans="1:11" x14ac:dyDescent="0.2">
      <c r="A71" s="18" t="e">
        <f>+#REF!</f>
        <v>#REF!</v>
      </c>
      <c r="B71" s="19" t="e">
        <f>+#REF!</f>
        <v>#REF!</v>
      </c>
      <c r="C71" s="33" t="e">
        <f>+#REF!</f>
        <v>#REF!</v>
      </c>
      <c r="D71" s="33" t="e">
        <f>+#REF!</f>
        <v>#REF!</v>
      </c>
      <c r="E71" s="33" t="e">
        <f>+#REF!</f>
        <v>#REF!</v>
      </c>
      <c r="F71" s="33" t="e">
        <f>+#REF!</f>
        <v>#REF!</v>
      </c>
      <c r="G71" s="33" t="e">
        <f>+#REF!</f>
        <v>#REF!</v>
      </c>
      <c r="H71" s="33" t="e">
        <f>+#REF!</f>
        <v>#REF!</v>
      </c>
      <c r="I71" s="33" t="e">
        <f>+#REF!</f>
        <v>#REF!</v>
      </c>
      <c r="J71" s="33" t="e">
        <f>+#REF!</f>
        <v>#REF!</v>
      </c>
      <c r="K71" s="34" t="e">
        <f>+#REF!</f>
        <v>#REF!</v>
      </c>
    </row>
    <row r="72" spans="1:11" x14ac:dyDescent="0.2">
      <c r="A72" s="18" t="e">
        <f>+#REF!</f>
        <v>#REF!</v>
      </c>
      <c r="B72" s="19" t="e">
        <f>+#REF!</f>
        <v>#REF!</v>
      </c>
      <c r="C72" s="33" t="e">
        <f>+#REF!</f>
        <v>#REF!</v>
      </c>
      <c r="D72" s="33" t="e">
        <f>+#REF!</f>
        <v>#REF!</v>
      </c>
      <c r="E72" s="33" t="e">
        <f>+#REF!</f>
        <v>#REF!</v>
      </c>
      <c r="F72" s="33" t="e">
        <f>+#REF!</f>
        <v>#REF!</v>
      </c>
      <c r="G72" s="33" t="e">
        <f>+#REF!</f>
        <v>#REF!</v>
      </c>
      <c r="H72" s="33" t="e">
        <f>+#REF!</f>
        <v>#REF!</v>
      </c>
      <c r="I72" s="33" t="e">
        <f>+#REF!</f>
        <v>#REF!</v>
      </c>
      <c r="J72" s="33" t="e">
        <f>+#REF!</f>
        <v>#REF!</v>
      </c>
      <c r="K72" s="34" t="e">
        <f>+#REF!</f>
        <v>#REF!</v>
      </c>
    </row>
    <row r="73" spans="1:11" x14ac:dyDescent="0.2">
      <c r="A73" s="18"/>
      <c r="B73" s="19" t="e">
        <f>+#REF!</f>
        <v>#REF!</v>
      </c>
      <c r="C73" s="28" t="e">
        <f>+#REF!</f>
        <v>#REF!</v>
      </c>
      <c r="D73" s="28" t="e">
        <f>+#REF!</f>
        <v>#REF!</v>
      </c>
      <c r="E73" s="28" t="e">
        <f>+#REF!</f>
        <v>#REF!</v>
      </c>
      <c r="F73" s="28" t="e">
        <f>+#REF!</f>
        <v>#REF!</v>
      </c>
      <c r="G73" s="28" t="e">
        <f>+#REF!</f>
        <v>#REF!</v>
      </c>
      <c r="H73" s="28" t="e">
        <f>+#REF!</f>
        <v>#REF!</v>
      </c>
      <c r="I73" s="28" t="e">
        <f>+#REF!</f>
        <v>#REF!</v>
      </c>
      <c r="J73" s="28" t="e">
        <f>+#REF!</f>
        <v>#REF!</v>
      </c>
      <c r="K73" s="34" t="e">
        <f>+#REF!</f>
        <v>#REF!</v>
      </c>
    </row>
    <row r="74" spans="1:11" x14ac:dyDescent="0.2">
      <c r="A74" s="18" t="e">
        <f>+#REF!</f>
        <v>#REF!</v>
      </c>
      <c r="B74" s="19" t="e">
        <f>+#REF!</f>
        <v>#REF!</v>
      </c>
      <c r="C74" s="33" t="e">
        <f>+#REF!</f>
        <v>#REF!</v>
      </c>
      <c r="D74" s="33" t="e">
        <f>+#REF!</f>
        <v>#REF!</v>
      </c>
      <c r="E74" s="33" t="e">
        <f>+#REF!</f>
        <v>#REF!</v>
      </c>
      <c r="F74" s="33" t="e">
        <f>+#REF!</f>
        <v>#REF!</v>
      </c>
      <c r="G74" s="33" t="e">
        <f>+#REF!</f>
        <v>#REF!</v>
      </c>
      <c r="H74" s="33" t="e">
        <f>+#REF!</f>
        <v>#REF!</v>
      </c>
      <c r="I74" s="33" t="e">
        <f>+#REF!</f>
        <v>#REF!</v>
      </c>
      <c r="J74" s="33" t="e">
        <f>+#REF!</f>
        <v>#REF!</v>
      </c>
      <c r="K74" s="34" t="e">
        <f>+#REF!</f>
        <v>#REF!</v>
      </c>
    </row>
    <row r="75" spans="1:11" x14ac:dyDescent="0.2">
      <c r="A75" s="18" t="e">
        <f>+#REF!</f>
        <v>#REF!</v>
      </c>
      <c r="B75" s="19" t="e">
        <f>+#REF!</f>
        <v>#REF!</v>
      </c>
      <c r="C75" s="33" t="e">
        <f>+#REF!</f>
        <v>#REF!</v>
      </c>
      <c r="D75" s="33" t="e">
        <f>+#REF!</f>
        <v>#REF!</v>
      </c>
      <c r="E75" s="33" t="e">
        <f>+#REF!</f>
        <v>#REF!</v>
      </c>
      <c r="F75" s="33" t="e">
        <f>+#REF!</f>
        <v>#REF!</v>
      </c>
      <c r="G75" s="33" t="e">
        <f>+#REF!</f>
        <v>#REF!</v>
      </c>
      <c r="H75" s="33" t="e">
        <f>+#REF!</f>
        <v>#REF!</v>
      </c>
      <c r="I75" s="33" t="e">
        <f>+#REF!</f>
        <v>#REF!</v>
      </c>
      <c r="J75" s="33" t="e">
        <f>+#REF!</f>
        <v>#REF!</v>
      </c>
      <c r="K75" s="34" t="e">
        <f>+#REF!</f>
        <v>#REF!</v>
      </c>
    </row>
    <row r="76" spans="1:11" x14ac:dyDescent="0.2">
      <c r="A76" s="17"/>
      <c r="B76" s="23" t="e">
        <f>+#REF!</f>
        <v>#REF!</v>
      </c>
      <c r="C76" s="84" t="e">
        <f>+#REF!</f>
        <v>#REF!</v>
      </c>
      <c r="D76" s="84" t="e">
        <f>+#REF!</f>
        <v>#REF!</v>
      </c>
      <c r="E76" s="84" t="e">
        <f>+#REF!</f>
        <v>#REF!</v>
      </c>
      <c r="F76" s="84" t="e">
        <f>+#REF!</f>
        <v>#REF!</v>
      </c>
      <c r="G76" s="84" t="e">
        <f>+#REF!</f>
        <v>#REF!</v>
      </c>
      <c r="H76" s="84" t="e">
        <f>+#REF!</f>
        <v>#REF!</v>
      </c>
      <c r="I76" s="84" t="e">
        <f>+#REF!</f>
        <v>#REF!</v>
      </c>
      <c r="J76" s="84" t="e">
        <f>+#REF!</f>
        <v>#REF!</v>
      </c>
      <c r="K76" s="86" t="e">
        <f>+#REF!</f>
        <v>#REF!</v>
      </c>
    </row>
    <row r="77" spans="1:11" x14ac:dyDescent="0.2">
      <c r="A77" s="87"/>
      <c r="B77" s="87" t="s">
        <v>56</v>
      </c>
      <c r="C77" s="95" t="e">
        <f>C76/$K$76*100</f>
        <v>#REF!</v>
      </c>
      <c r="D77" s="95" t="e">
        <f t="shared" ref="D77:K77" si="2">D76/$K$76*100</f>
        <v>#REF!</v>
      </c>
      <c r="E77" s="95" t="e">
        <f t="shared" si="2"/>
        <v>#REF!</v>
      </c>
      <c r="F77" s="95" t="e">
        <f t="shared" si="2"/>
        <v>#REF!</v>
      </c>
      <c r="G77" s="95" t="e">
        <f t="shared" si="2"/>
        <v>#REF!</v>
      </c>
      <c r="H77" s="95" t="e">
        <f t="shared" si="2"/>
        <v>#REF!</v>
      </c>
      <c r="I77" s="95" t="e">
        <f t="shared" si="2"/>
        <v>#REF!</v>
      </c>
      <c r="J77" s="95" t="e">
        <f t="shared" si="2"/>
        <v>#REF!</v>
      </c>
      <c r="K77" s="95" t="e">
        <f t="shared" si="2"/>
        <v>#REF!</v>
      </c>
    </row>
  </sheetData>
  <mergeCells count="14">
    <mergeCell ref="K60:K61"/>
    <mergeCell ref="G28:G29"/>
    <mergeCell ref="C28:C29"/>
    <mergeCell ref="D28:D29"/>
    <mergeCell ref="E28:E29"/>
    <mergeCell ref="F28:F29"/>
    <mergeCell ref="C60:C61"/>
    <mergeCell ref="D60:D61"/>
    <mergeCell ref="E60:E61"/>
    <mergeCell ref="F60:F61"/>
    <mergeCell ref="G60:G61"/>
    <mergeCell ref="H60:H61"/>
    <mergeCell ref="I60:I61"/>
    <mergeCell ref="J60:J61"/>
  </mergeCells>
  <phoneticPr fontId="16" type="noConversion"/>
  <pageMargins left="0.23622047244094491" right="0.23622047244094491" top="0.15748031496062992" bottom="0.15748031496062992" header="0.15748031496062992" footer="0.1574803149606299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kapak</vt:lpstr>
      <vt:lpstr>özet</vt:lpstr>
      <vt:lpstr>k.girişimci kre.-vade dağ. </vt:lpstr>
      <vt:lpstr>faaliyet kolları dağ.</vt:lpstr>
      <vt:lpstr>bölgesel dağ.</vt:lpstr>
      <vt:lpstr>banka listesi</vt:lpstr>
      <vt:lpstr>açıklamalar</vt:lpstr>
      <vt:lpstr>grafik-tablo</vt:lpstr>
      <vt:lpstr>bakiye</vt:lpstr>
      <vt:lpstr>'grafik-tablo'!_Hlk144882558</vt:lpstr>
      <vt:lpstr>açıklamalar!Print_Area</vt:lpstr>
      <vt:lpstr>'banka listesi'!Print_Area</vt:lpstr>
      <vt:lpstr>'bölgesel dağ.'!Print_Area</vt:lpstr>
      <vt:lpstr>'faaliyet kolları dağ.'!Print_Area</vt:lpstr>
      <vt:lpstr>'k.girişimci kre.-vade dağ. '!Print_Area</vt:lpstr>
      <vt:lpstr>kapak!Print_Area</vt:lpstr>
      <vt:lpstr>özet!Print_Area</vt:lpstr>
      <vt:lpstr>'bölgesel dağ.'!Print_Titles</vt:lpstr>
      <vt:lpstr>'faaliyet kolları dağ.'!Print_Titles</vt:lpstr>
      <vt:lpstr>'k.girişimci kre.-vade dağ. '!Print_Titles</vt:lpstr>
      <vt:lpstr>özet!Print_Titles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Gonca Kl</dc:creator>
  <cp:lastModifiedBy>gkilinc</cp:lastModifiedBy>
  <cp:lastPrinted>2023-09-26T06:25:03Z</cp:lastPrinted>
  <dcterms:created xsi:type="dcterms:W3CDTF">2000-06-23T08:49:19Z</dcterms:created>
  <dcterms:modified xsi:type="dcterms:W3CDTF">2023-09-26T08:35:54Z</dcterms:modified>
</cp:coreProperties>
</file>